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4 - Výměna poškoze..." sheetId="2" state="visible" r:id="rId3"/>
  </sheets>
  <definedNames>
    <definedName function="false" hidden="false" localSheetId="1" name="_xlnm.Print_Area" vbProcedure="false">'Rakovec4 - Výměna poškoze...'!$C$4:$J$76,'Rakovec4 - Výměna poškoze...'!$C$82:$J$105,'Rakovec4 - Výměna poškoze...'!$C$111:$K$156</definedName>
    <definedName function="false" hidden="false" localSheetId="1" name="_xlnm.Print_Titles" vbProcedure="false">'Rakovec4 - Výměna poškoze...'!$121:$121</definedName>
    <definedName function="false" hidden="true" localSheetId="1" name="_xlnm._FilterDatabase" vbProcedure="false">'Rakovec4 - Výměna poškoze...'!$C$121:$K$156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<sst xmlns="http://schemas.openxmlformats.org/spreadsheetml/2006/main" count="594" uniqueCount="214">
  <si>
    <t xml:space="preserve">Export Komplet</t>
  </si>
  <si>
    <t xml:space="preserve">2.0</t>
  </si>
  <si>
    <t xml:space="preserve">False</t>
  </si>
  <si>
    <t xml:space="preserve">{f5bb74de-92ac-47f5-8168-60ccb9766247}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</si>
  <si>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</si>
  <si>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</si>
  <si>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</si>
  <si>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</si>
  <si>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</si>
  <si>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</si>
  <si>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</si>
  <si>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</si>
  <si>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</si>
  <si>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Rakovec4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</si>
  <si>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</si>
  <si>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</si>
  <si>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poškozených oken  v chatě č.4</t>
  </si>
  <si>
    <t xml:space="preserve">KSO:</t>
  </si>
  <si>
    <t xml:space="preserve">CC-CZ:</t>
  </si>
  <si>
    <t xml:space="preserve">Místo:</t>
  </si>
  <si>
    <t xml:space="preserve">Rakovec,rekreační středisko</t>
  </si>
  <si>
    <t xml:space="preserve">Datum: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</si>
  <si>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</si>
  <si>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</si>
  <si>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</si>
  <si>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</si>
  <si>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</si>
  <si>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</si>
  <si>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</si>
  <si>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</si>
  <si>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</si>
  <si>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</si>
  <si>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</si>
  <si>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</si>
  <si>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</si>
  <si>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</si>
  <si>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</si>
  <si>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</si>
  <si>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</si>
  <si>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</si>
  <si>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</si>
  <si>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</si>
  <si>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</si>
  <si>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</si>
  <si>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</si>
  <si>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</si>
  <si>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</si>
  <si>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</si>
  <si>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</si>
  <si>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</si>
  <si>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</si>
  <si>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</si>
  <si>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</si>
  <si>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</si>
  <si>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</si>
  <si>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</si>
  <si>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</si>
  <si>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</si>
  <si>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</si>
  <si>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</si>
  <si>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</si>
  <si>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</si>
  <si>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</si>
  <si>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</si>
  <si>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</si>
  <si>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</si>
  <si>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</si>
  <si>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</si>
  <si>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</si>
  <si>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</si>
  <si>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</si>
  <si>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</si>
  <si>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</si>
  <si>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</si>
  <si>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</si>
  <si>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</si>
  <si>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</si>
  <si>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</si>
  <si>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</si>
  <si>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</si>
  <si>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</si>
  <si>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</si>
  <si>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</si>
  <si>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</si>
  <si>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</si>
  <si>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</si>
  <si>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</si>
  <si>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</si>
  <si>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</si>
  <si>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</si>
  <si>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</si>
  <si>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</si>
  <si>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766 - Konstrukce truhlářské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</si>
  <si>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</si>
  <si>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</si>
  <si>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</si>
  <si>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</si>
  <si>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</si>
  <si>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</si>
  <si>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</si>
  <si>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</si>
  <si>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</si>
  <si>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</si>
  <si>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</si>
  <si>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</si>
  <si>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</si>
  <si>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</si>
  <si>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</si>
  <si>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</si>
  <si>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</si>
  <si>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</si>
  <si>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</si>
  <si>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</si>
  <si>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</si>
  <si>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</si>
  <si>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</si>
  <si>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</si>
  <si>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</si>
  <si>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</si>
  <si>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2023 02</t>
  </si>
  <si>
    <t xml:space="preserve">4</t>
  </si>
  <si>
    <t xml:space="preserve">-684063081</t>
  </si>
  <si>
    <t xml:space="preserve">VV</t>
  </si>
  <si>
    <t xml:space="preserve">1,2*1,2*4+2,0*1,2</t>
  </si>
  <si>
    <t xml:space="preserve">952-pc 1</t>
  </si>
  <si>
    <t xml:space="preserve">Vyčištění prostor po výměně oken,nebo dveří</t>
  </si>
  <si>
    <t xml:space="preserve">sada</t>
  </si>
  <si>
    <t xml:space="preserve">-150513199</t>
  </si>
  <si>
    <t xml:space="preserve">5</t>
  </si>
  <si>
    <t xml:space="preserve">3</t>
  </si>
  <si>
    <t xml:space="preserve">784171101</t>
  </si>
  <si>
    <t xml:space="preserve">Zakrytí podlah,okoln.vybavení vč.pozdějšího odkrytí</t>
  </si>
  <si>
    <t xml:space="preserve">16</t>
  </si>
  <si>
    <t xml:space="preserve">-1087620031</t>
  </si>
  <si>
    <t xml:space="preserve">M</t>
  </si>
  <si>
    <t xml:space="preserve">28323153</t>
  </si>
  <si>
    <t xml:space="preserve">fólie pro malířské potřeby samolepicí 0,5mx100m</t>
  </si>
  <si>
    <t xml:space="preserve">32</t>
  </si>
  <si>
    <t xml:space="preserve">-218818863</t>
  </si>
  <si>
    <t xml:space="preserve">8,16*1,05 'Přepočtené koeficientem množství</t>
  </si>
  <si>
    <t xml:space="preserve">968062374</t>
  </si>
  <si>
    <t xml:space="preserve">Vybourání dřevěných rámů oken zdvojených včetně křídel pl do 1 m2</t>
  </si>
  <si>
    <t xml:space="preserve">2109094433</t>
  </si>
  <si>
    <t xml:space="preserve">0,83*1,14*3+0,86*0,55+1,46*1,13</t>
  </si>
  <si>
    <t xml:space="preserve">997</t>
  </si>
  <si>
    <t xml:space="preserve">Přesun sutě</t>
  </si>
  <si>
    <t xml:space="preserve">8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</si>
  <si>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</si>
  <si>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</si>
  <si>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</si>
  <si>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-1762755320</t>
  </si>
  <si>
    <t xml:space="preserve">997013501</t>
  </si>
  <si>
    <t xml:space="preserve">Odvoz suti a vybouraných hmot na skládku nebo meziskládku do 1 km se složením</t>
  </si>
  <si>
    <t xml:space="preserve">-323202538</t>
  </si>
  <si>
    <t xml:space="preserve">10</t>
  </si>
  <si>
    <t xml:space="preserve">997013509</t>
  </si>
  <si>
    <t xml:space="preserve">Příplatek k odvozu suti a vybouraných hmot na skládku ZKD 1 km přes 1 km</t>
  </si>
  <si>
    <t xml:space="preserve">-13686600</t>
  </si>
  <si>
    <t xml:space="preserve">0,258*24 'Přepočtené koeficientem množství</t>
  </si>
  <si>
    <t xml:space="preserve">11</t>
  </si>
  <si>
    <t xml:space="preserve">997013631</t>
  </si>
  <si>
    <t xml:space="preserve">Poplatek za uložení na skládce (skládkovné) stavebního odpadu směsného kód odpadu 17 09 04</t>
  </si>
  <si>
    <t xml:space="preserve">-1165842888</t>
  </si>
  <si>
    <t xml:space="preserve">998</t>
  </si>
  <si>
    <t xml:space="preserve">Přesun hmot</t>
  </si>
  <si>
    <t xml:space="preserve">12</t>
  </si>
  <si>
    <t xml:space="preserve">998018002</t>
  </si>
  <si>
    <t xml:space="preserve">Přesun hmot ruční pro budovy v přes 6 do 12 m</t>
  </si>
  <si>
    <t xml:space="preserve">2095739558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</si>
  <si>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</si>
  <si>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</si>
  <si>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</si>
  <si>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</si>
  <si>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13</t>
  </si>
  <si>
    <t xml:space="preserve">766-pol.1</t>
  </si>
  <si>
    <t xml:space="preserve">Okno dřevěné diterm-je již v pokojíku chatky 1 v 1.NP vyměněno-nová okna budou podobné</t>
  </si>
  <si>
    <t xml:space="preserve">-1484596014</t>
  </si>
  <si>
    <t xml:space="preserve">14</t>
  </si>
  <si>
    <t xml:space="preserve">766-pc 1</t>
  </si>
  <si>
    <t xml:space="preserve">D+m Okno dřevěné diterm-podobné jako původní včetně zapravení 830/1140mm-přeměřit na stavbě-1.NP</t>
  </si>
  <si>
    <t xml:space="preserve">kus</t>
  </si>
  <si>
    <t xml:space="preserve">-1665318220</t>
  </si>
  <si>
    <t xml:space="preserve">766-pc 2</t>
  </si>
  <si>
    <t xml:space="preserve">D+m okno dřevěné diterm-podobné jako původní včetně zapravení, kování,klik,zámku 1460/1130mm-přeměřit na stavbě-1.NP</t>
  </si>
  <si>
    <t xml:space="preserve">1264348660</t>
  </si>
  <si>
    <t xml:space="preserve">18</t>
  </si>
  <si>
    <t xml:space="preserve">766-pc 4</t>
  </si>
  <si>
    <t xml:space="preserve">D+m Okno dřevěné diterm-podobné jako původní včetně zapravení 830/550mm-přeměřit na stavbě-u kuchyně-1.NP</t>
  </si>
  <si>
    <t xml:space="preserve">-1077647096</t>
  </si>
  <si>
    <t xml:space="preserve">19</t>
  </si>
  <si>
    <t xml:space="preserve">998766202</t>
  </si>
  <si>
    <t xml:space="preserve">Přesun hmot procentní pro kce truhlářské v objektech v přes 6 do 12 m</t>
  </si>
  <si>
    <t xml:space="preserve">%</t>
  </si>
  <si>
    <t xml:space="preserve">-1422672296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</si>
  <si>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</si>
  <si>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</si>
  <si>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</si>
  <si>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</si>
  <si>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</t>
  </si>
  <si>
    <t xml:space="preserve">030001000</t>
  </si>
  <si>
    <t xml:space="preserve"> Zařízení staveniště 1%</t>
  </si>
  <si>
    <t xml:space="preserve">1024</t>
  </si>
  <si>
    <t xml:space="preserve">432843431</t>
  </si>
  <si>
    <t xml:space="preserve">VRN6</t>
  </si>
  <si>
    <t xml:space="preserve">Územní vlivy</t>
  </si>
  <si>
    <t xml:space="preserve">060001000</t>
  </si>
  <si>
    <t xml:space="preserve">Územní vlivy 3%</t>
  </si>
  <si>
    <t xml:space="preserve">1555367109</t>
  </si>
  <si>
    <t xml:space="preserve">VRN9</t>
  </si>
  <si>
    <t xml:space="preserve">Ostatní náklady</t>
  </si>
  <si>
    <t xml:space="preserve">22</t>
  </si>
  <si>
    <t xml:space="preserve">090001000</t>
  </si>
  <si>
    <t xml:space="preserve">Mimostaveništní doprava 3%</t>
  </si>
  <si>
    <t xml:space="preserve">-121741148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</si>
</sst>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13" activeCellId="0" sqref="AN1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n">
        <v>45241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34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35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36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37</v>
      </c>
      <c r="F29" s="15" t="s">
        <v>38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39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40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41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42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7" t="s">
        <v>45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48</v>
      </c>
      <c r="AI60" s="25"/>
      <c r="AJ60" s="25"/>
      <c r="AK60" s="25"/>
      <c r="AL60" s="25"/>
      <c r="AM60" s="42" t="s">
        <v>49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48</v>
      </c>
      <c r="AI75" s="25"/>
      <c r="AJ75" s="25"/>
      <c r="AK75" s="25"/>
      <c r="AL75" s="25"/>
      <c r="AM75" s="42" t="s">
        <v>49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Rakovec4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poškozených oken  v chatě č.4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Rakovec,rekreační středisko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n">
        <f aca="false">IF(AN8= "","",AN8)</f>
        <v>45241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53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54</v>
      </c>
      <c r="D92" s="62"/>
      <c r="E92" s="62"/>
      <c r="F92" s="62"/>
      <c r="G92" s="62"/>
      <c r="H92" s="63"/>
      <c r="I92" s="64" t="s">
        <v>55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56</v>
      </c>
      <c r="AH92" s="65"/>
      <c r="AI92" s="65"/>
      <c r="AJ92" s="65"/>
      <c r="AK92" s="65"/>
      <c r="AL92" s="65"/>
      <c r="AM92" s="65"/>
      <c r="AN92" s="66" t="s">
        <v>57</v>
      </c>
      <c r="AO92" s="66"/>
      <c r="AP92" s="66"/>
      <c r="AQ92" s="67" t="s">
        <v>58</v>
      </c>
      <c r="AR92" s="23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72</v>
      </c>
      <c r="BT94" s="85" t="s">
        <v>73</v>
      </c>
      <c r="BV94" s="85" t="s">
        <v>74</v>
      </c>
      <c r="BW94" s="85" t="s">
        <v>3</v>
      </c>
      <c r="BX94" s="85" t="s">
        <v>75</v>
      </c>
      <c r="CL94" s="85"/>
    </row>
    <row r="95" s="97" customFormat="true" ht="24.75" hidden="false" customHeight="true" outlineLevel="0" collapsed="false">
      <c r="A95" s="86" t="s">
        <v>76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'Rakovec4 - Výměna poškoze...'!J28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77</v>
      </c>
      <c r="AR95" s="87"/>
      <c r="AS95" s="93" t="n">
        <v>0</v>
      </c>
      <c r="AT95" s="94" t="n">
        <f aca="false">ROUND(SUM(AV95:AW95),2)</f>
        <v>0</v>
      </c>
      <c r="AU95" s="95" t="n">
        <f aca="false">'Rakovec4 - Výměna poškoze...'!P122</f>
        <v>0</v>
      </c>
      <c r="AV95" s="94" t="n">
        <f aca="false">'Rakovec4 - Výměna poškoze...'!J31</f>
        <v>0</v>
      </c>
      <c r="AW95" s="94" t="n">
        <f aca="false">'Rakovec4 - Výměna poškoze...'!J32</f>
        <v>0</v>
      </c>
      <c r="AX95" s="94" t="n">
        <f aca="false">'Rakovec4 - Výměna poškoze...'!J33</f>
        <v>0</v>
      </c>
      <c r="AY95" s="94" t="n">
        <f aca="false">'Rakovec4 - Výměna poškoze...'!J34</f>
        <v>0</v>
      </c>
      <c r="AZ95" s="94" t="n">
        <f aca="false">'Rakovec4 - Výměna poškoze...'!F31</f>
        <v>0</v>
      </c>
      <c r="BA95" s="94" t="n">
        <f aca="false">'Rakovec4 - Výměna poškoze...'!F32</f>
        <v>0</v>
      </c>
      <c r="BB95" s="94" t="n">
        <f aca="false">'Rakovec4 - Výměna poškoze...'!F33</f>
        <v>0</v>
      </c>
      <c r="BC95" s="94" t="n">
        <f aca="false">'Rakovec4 - Výměna poškoze...'!F34</f>
        <v>0</v>
      </c>
      <c r="BD95" s="96" t="n">
        <f aca="false">'Rakovec4 - Výměna poškoze...'!F35</f>
        <v>0</v>
      </c>
      <c r="BT95" s="98" t="s">
        <v>78</v>
      </c>
      <c r="BU95" s="98" t="s">
        <v>79</v>
      </c>
      <c r="BV95" s="98" t="s">
        <v>74</v>
      </c>
      <c r="BW95" s="98" t="s">
        <v>3</v>
      </c>
      <c r="BX95" s="98" t="s">
        <v>75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4 - Výměna poškoze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57"/>
  <sheetViews>
    <sheetView showFormulas="false" showGridLines="false" showRowColHeaders="true" showZeros="true" rightToLeft="false" tabSelected="true" showOutlineSymbols="true" defaultGridColor="true" view="normal" topLeftCell="A123" colorId="64" zoomScale="100" zoomScaleNormal="100" zoomScalePageLayoutView="100" workbookViewId="0">
      <selection pane="topLeft" activeCell="H129" activeCellId="0" sqref="H12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n">
        <f aca="false">'Rekapitulace stavby'!AN8</f>
        <v>45241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22</v>
      </c>
      <c r="E12" s="22"/>
      <c r="F12" s="22"/>
      <c r="G12" s="22"/>
      <c r="H12" s="22"/>
      <c r="I12" s="15" t="s">
        <v>23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24</v>
      </c>
      <c r="F13" s="22"/>
      <c r="G13" s="22"/>
      <c r="H13" s="22"/>
      <c r="I13" s="15" t="s">
        <v>25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26</v>
      </c>
      <c r="E15" s="22"/>
      <c r="F15" s="22"/>
      <c r="G15" s="22"/>
      <c r="H15" s="22"/>
      <c r="I15" s="15" t="s">
        <v>23</v>
      </c>
      <c r="J15" s="102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3" t="str">
        <f aca="false">'Rekapitulace stavby'!E14</f>
        <v>Vyplň údaj</v>
      </c>
      <c r="F16" s="103"/>
      <c r="G16" s="103"/>
      <c r="H16" s="103"/>
      <c r="I16" s="15" t="s">
        <v>25</v>
      </c>
      <c r="J16" s="102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28</v>
      </c>
      <c r="E18" s="22"/>
      <c r="F18" s="22"/>
      <c r="G18" s="22"/>
      <c r="H18" s="22"/>
      <c r="I18" s="15" t="s">
        <v>23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29</v>
      </c>
      <c r="F19" s="22"/>
      <c r="G19" s="22"/>
      <c r="H19" s="22"/>
      <c r="I19" s="15" t="s">
        <v>25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31</v>
      </c>
      <c r="E21" s="22"/>
      <c r="F21" s="22"/>
      <c r="G21" s="22"/>
      <c r="H21" s="22"/>
      <c r="I21" s="15" t="s">
        <v>23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29</v>
      </c>
      <c r="F22" s="22"/>
      <c r="G22" s="22"/>
      <c r="H22" s="22"/>
      <c r="I22" s="15" t="s">
        <v>25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32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7" customFormat="true" ht="16.5" hidden="false" customHeight="true" outlineLevel="0" collapsed="false">
      <c r="A25" s="104"/>
      <c r="B25" s="105"/>
      <c r="C25" s="104"/>
      <c r="D25" s="104"/>
      <c r="E25" s="20"/>
      <c r="F25" s="20"/>
      <c r="G25" s="20"/>
      <c r="H25" s="20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8" t="s">
        <v>33</v>
      </c>
      <c r="E28" s="22"/>
      <c r="F28" s="22"/>
      <c r="G28" s="22"/>
      <c r="H28" s="22"/>
      <c r="I28" s="22"/>
      <c r="J28" s="109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0" t="s">
        <v>35</v>
      </c>
      <c r="G30" s="22"/>
      <c r="H30" s="22"/>
      <c r="I30" s="110" t="s">
        <v>34</v>
      </c>
      <c r="J30" s="110" t="s">
        <v>36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1" t="s">
        <v>37</v>
      </c>
      <c r="E31" s="15" t="s">
        <v>38</v>
      </c>
      <c r="F31" s="112" t="n">
        <f aca="false">ROUND((SUM(BE122:BE156)),  2)</f>
        <v>0</v>
      </c>
      <c r="G31" s="22"/>
      <c r="H31" s="22"/>
      <c r="I31" s="113" t="n">
        <v>0.21</v>
      </c>
      <c r="J31" s="112" t="n">
        <f aca="false">ROUND(((SUM(BE122:BE156))*I31),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39</v>
      </c>
      <c r="F32" s="112" t="n">
        <f aca="false">ROUND((SUM(BF122:BF156)),  2)</f>
        <v>0</v>
      </c>
      <c r="G32" s="22"/>
      <c r="H32" s="22"/>
      <c r="I32" s="113" t="n">
        <v>0.15</v>
      </c>
      <c r="J32" s="112" t="n">
        <f aca="false">ROUND(((SUM(BF122:BF156))*I32),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40</v>
      </c>
      <c r="F33" s="112" t="n">
        <f aca="false">ROUND((SUM(BG122:BG156)),  2)</f>
        <v>0</v>
      </c>
      <c r="G33" s="22"/>
      <c r="H33" s="22"/>
      <c r="I33" s="113" t="n">
        <v>0.21</v>
      </c>
      <c r="J33" s="112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41</v>
      </c>
      <c r="F34" s="112" t="n">
        <f aca="false">ROUND((SUM(BH122:BH156)),  2)</f>
        <v>0</v>
      </c>
      <c r="G34" s="22"/>
      <c r="H34" s="22"/>
      <c r="I34" s="113" t="n">
        <v>0.15</v>
      </c>
      <c r="J34" s="112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12" t="n">
        <f aca="false">ROUND((SUM(BI122:BI156)),  2)</f>
        <v>0</v>
      </c>
      <c r="G35" s="22"/>
      <c r="H35" s="22"/>
      <c r="I35" s="113" t="n">
        <v>0</v>
      </c>
      <c r="J35" s="112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4"/>
      <c r="D37" s="115" t="s">
        <v>43</v>
      </c>
      <c r="E37" s="63"/>
      <c r="F37" s="63"/>
      <c r="G37" s="116" t="s">
        <v>44</v>
      </c>
      <c r="H37" s="117" t="s">
        <v>45</v>
      </c>
      <c r="I37" s="63"/>
      <c r="J37" s="118" t="n">
        <f aca="false">SUM(J28:J35)</f>
        <v>0</v>
      </c>
      <c r="K37" s="119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48</v>
      </c>
      <c r="E61" s="25"/>
      <c r="F61" s="120" t="s">
        <v>49</v>
      </c>
      <c r="G61" s="42" t="s">
        <v>48</v>
      </c>
      <c r="H61" s="25"/>
      <c r="I61" s="25"/>
      <c r="J61" s="121" t="s">
        <v>49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48</v>
      </c>
      <c r="E76" s="25"/>
      <c r="F76" s="120" t="s">
        <v>49</v>
      </c>
      <c r="G76" s="42" t="s">
        <v>48</v>
      </c>
      <c r="H76" s="25"/>
      <c r="I76" s="25"/>
      <c r="J76" s="121" t="s">
        <v>49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poškozených oken  v chatě č.4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Rakovec,rekreační středisko</v>
      </c>
      <c r="G87" s="22"/>
      <c r="H87" s="22"/>
      <c r="I87" s="15" t="s">
        <v>21</v>
      </c>
      <c r="J87" s="101" t="n">
        <f aca="false">IF(J10="","",J10)</f>
        <v>45241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28</v>
      </c>
      <c r="J89" s="122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31</v>
      </c>
      <c r="J90" s="122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3" t="s">
        <v>83</v>
      </c>
      <c r="D92" s="114"/>
      <c r="E92" s="114"/>
      <c r="F92" s="114"/>
      <c r="G92" s="114"/>
      <c r="H92" s="114"/>
      <c r="I92" s="114"/>
      <c r="J92" s="124" t="s">
        <v>84</v>
      </c>
      <c r="K92" s="114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5" t="s">
        <v>85</v>
      </c>
      <c r="D94" s="22"/>
      <c r="E94" s="22"/>
      <c r="F94" s="22"/>
      <c r="G94" s="22"/>
      <c r="H94" s="22"/>
      <c r="I94" s="22"/>
      <c r="J94" s="109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6" customFormat="true" ht="24.95" hidden="false" customHeight="true" outlineLevel="0" collapsed="false">
      <c r="B95" s="127"/>
      <c r="D95" s="128" t="s">
        <v>87</v>
      </c>
      <c r="E95" s="129"/>
      <c r="F95" s="129"/>
      <c r="G95" s="129"/>
      <c r="H95" s="129"/>
      <c r="I95" s="129"/>
      <c r="J95" s="130" t="n">
        <f aca="false">J123</f>
        <v>0</v>
      </c>
      <c r="L95" s="127"/>
    </row>
    <row r="96" s="131" customFormat="true" ht="19.9" hidden="false" customHeight="true" outlineLevel="0" collapsed="false">
      <c r="B96" s="132"/>
      <c r="D96" s="133" t="s">
        <v>88</v>
      </c>
      <c r="E96" s="134"/>
      <c r="F96" s="134"/>
      <c r="G96" s="134"/>
      <c r="H96" s="134"/>
      <c r="I96" s="134"/>
      <c r="J96" s="135" t="n">
        <f aca="false">J124</f>
        <v>0</v>
      </c>
      <c r="L96" s="132"/>
    </row>
    <row r="97" s="131" customFormat="true" ht="19.9" hidden="false" customHeight="true" outlineLevel="0" collapsed="false">
      <c r="B97" s="132"/>
      <c r="D97" s="133" t="s">
        <v>89</v>
      </c>
      <c r="E97" s="134"/>
      <c r="F97" s="134"/>
      <c r="G97" s="134"/>
      <c r="H97" s="134"/>
      <c r="I97" s="134"/>
      <c r="J97" s="135" t="n">
        <f aca="false">J135</f>
        <v>0</v>
      </c>
      <c r="L97" s="132"/>
    </row>
    <row r="98" s="131" customFormat="true" ht="19.9" hidden="false" customHeight="true" outlineLevel="0" collapsed="false">
      <c r="B98" s="132"/>
      <c r="D98" s="133" t="s">
        <v>90</v>
      </c>
      <c r="E98" s="134"/>
      <c r="F98" s="134"/>
      <c r="G98" s="134"/>
      <c r="H98" s="134"/>
      <c r="I98" s="134"/>
      <c r="J98" s="135" t="n">
        <f aca="false">J141</f>
        <v>0</v>
      </c>
      <c r="L98" s="132"/>
    </row>
    <row r="99" s="126" customFormat="true" ht="24.95" hidden="false" customHeight="true" outlineLevel="0" collapsed="false">
      <c r="B99" s="127"/>
      <c r="D99" s="128" t="s">
        <v>91</v>
      </c>
      <c r="E99" s="129"/>
      <c r="F99" s="129"/>
      <c r="G99" s="129"/>
      <c r="H99" s="129"/>
      <c r="I99" s="129"/>
      <c r="J99" s="130" t="n">
        <f aca="false">J143</f>
        <v>0</v>
      </c>
      <c r="L99" s="127"/>
    </row>
    <row r="100" s="131" customFormat="true" ht="19.9" hidden="false" customHeight="true" outlineLevel="0" collapsed="false">
      <c r="B100" s="132"/>
      <c r="D100" s="133" t="s">
        <v>92</v>
      </c>
      <c r="E100" s="134"/>
      <c r="F100" s="134"/>
      <c r="G100" s="134"/>
      <c r="H100" s="134"/>
      <c r="I100" s="134"/>
      <c r="J100" s="135" t="n">
        <f aca="false">J144</f>
        <v>0</v>
      </c>
      <c r="L100" s="132"/>
    </row>
    <row r="101" s="126" customFormat="true" ht="24.95" hidden="false" customHeight="true" outlineLevel="0" collapsed="false">
      <c r="B101" s="127"/>
      <c r="D101" s="128" t="s">
        <v>93</v>
      </c>
      <c r="E101" s="129"/>
      <c r="F101" s="129"/>
      <c r="G101" s="129"/>
      <c r="H101" s="129"/>
      <c r="I101" s="129"/>
      <c r="J101" s="130" t="n">
        <f aca="false">J150</f>
        <v>0</v>
      </c>
      <c r="L101" s="127"/>
    </row>
    <row r="102" s="131" customFormat="true" ht="19.9" hidden="false" customHeight="true" outlineLevel="0" collapsed="false">
      <c r="B102" s="132"/>
      <c r="D102" s="133" t="s">
        <v>94</v>
      </c>
      <c r="E102" s="134"/>
      <c r="F102" s="134"/>
      <c r="G102" s="134"/>
      <c r="H102" s="134"/>
      <c r="I102" s="134"/>
      <c r="J102" s="135" t="n">
        <f aca="false">J151</f>
        <v>0</v>
      </c>
      <c r="L102" s="132"/>
    </row>
    <row r="103" s="131" customFormat="true" ht="19.9" hidden="false" customHeight="true" outlineLevel="0" collapsed="false">
      <c r="B103" s="132"/>
      <c r="D103" s="133" t="s">
        <v>95</v>
      </c>
      <c r="E103" s="134"/>
      <c r="F103" s="134"/>
      <c r="G103" s="134"/>
      <c r="H103" s="134"/>
      <c r="I103" s="134"/>
      <c r="J103" s="135" t="n">
        <f aca="false">J153</f>
        <v>0</v>
      </c>
      <c r="L103" s="132"/>
    </row>
    <row r="104" s="131" customFormat="true" ht="19.9" hidden="false" customHeight="true" outlineLevel="0" collapsed="false">
      <c r="B104" s="132"/>
      <c r="D104" s="133" t="s">
        <v>96</v>
      </c>
      <c r="E104" s="134"/>
      <c r="F104" s="134"/>
      <c r="G104" s="134"/>
      <c r="H104" s="134"/>
      <c r="I104" s="134"/>
      <c r="J104" s="135" t="n">
        <f aca="false">J155</f>
        <v>0</v>
      </c>
      <c r="L104" s="132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97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Výměna poškozených oken  v chatě č.4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Rakovec,rekreační středisko</v>
      </c>
      <c r="G116" s="22"/>
      <c r="H116" s="22"/>
      <c r="I116" s="15" t="s">
        <v>21</v>
      </c>
      <c r="J116" s="101" t="n">
        <f aca="false">IF(J10="","",J10)</f>
        <v>45241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22</v>
      </c>
      <c r="D118" s="22"/>
      <c r="E118" s="22"/>
      <c r="F118" s="16" t="str">
        <f aca="false">E13</f>
        <v>MmBrna,OSM, Husova 3, Brno</v>
      </c>
      <c r="G118" s="22"/>
      <c r="H118" s="22"/>
      <c r="I118" s="15" t="s">
        <v>28</v>
      </c>
      <c r="J118" s="122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26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31</v>
      </c>
      <c r="J119" s="122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2" customFormat="true" ht="29.3" hidden="false" customHeight="true" outlineLevel="0" collapsed="false">
      <c r="A121" s="136"/>
      <c r="B121" s="137"/>
      <c r="C121" s="138" t="s">
        <v>98</v>
      </c>
      <c r="D121" s="139" t="s">
        <v>58</v>
      </c>
      <c r="E121" s="139" t="s">
        <v>54</v>
      </c>
      <c r="F121" s="139" t="s">
        <v>55</v>
      </c>
      <c r="G121" s="139" t="s">
        <v>99</v>
      </c>
      <c r="H121" s="139" t="s">
        <v>100</v>
      </c>
      <c r="I121" s="139" t="s">
        <v>101</v>
      </c>
      <c r="J121" s="139" t="s">
        <v>84</v>
      </c>
      <c r="K121" s="140" t="s">
        <v>102</v>
      </c>
      <c r="L121" s="141"/>
      <c r="M121" s="68"/>
      <c r="N121" s="69" t="s">
        <v>37</v>
      </c>
      <c r="O121" s="69" t="s">
        <v>103</v>
      </c>
      <c r="P121" s="69" t="s">
        <v>104</v>
      </c>
      <c r="Q121" s="69" t="s">
        <v>105</v>
      </c>
      <c r="R121" s="69" t="s">
        <v>106</v>
      </c>
      <c r="S121" s="69" t="s">
        <v>107</v>
      </c>
      <c r="T121" s="70" t="s">
        <v>108</v>
      </c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</row>
    <row r="122" s="27" customFormat="true" ht="22.8" hidden="false" customHeight="true" outlineLevel="0" collapsed="false">
      <c r="A122" s="22"/>
      <c r="B122" s="23"/>
      <c r="C122" s="76" t="s">
        <v>109</v>
      </c>
      <c r="D122" s="22"/>
      <c r="E122" s="22"/>
      <c r="F122" s="22"/>
      <c r="G122" s="22"/>
      <c r="H122" s="22"/>
      <c r="I122" s="22"/>
      <c r="J122" s="143" t="n">
        <f aca="false">BK122</f>
        <v>0</v>
      </c>
      <c r="K122" s="22"/>
      <c r="L122" s="23"/>
      <c r="M122" s="71"/>
      <c r="N122" s="58"/>
      <c r="O122" s="72"/>
      <c r="P122" s="144" t="n">
        <f aca="false">P123+P143+P150</f>
        <v>0</v>
      </c>
      <c r="Q122" s="72"/>
      <c r="R122" s="144" t="n">
        <f aca="false">R123+R143+R150</f>
        <v>0.00160352</v>
      </c>
      <c r="S122" s="72"/>
      <c r="T122" s="145" t="n">
        <f aca="false">T123+T143+T150</f>
        <v>0.257972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72</v>
      </c>
      <c r="AU122" s="3" t="s">
        <v>86</v>
      </c>
      <c r="BK122" s="146" t="n">
        <f aca="false">BK123+BK143+BK150</f>
        <v>0</v>
      </c>
    </row>
    <row r="123" s="147" customFormat="true" ht="25.9" hidden="false" customHeight="true" outlineLevel="0" collapsed="false">
      <c r="B123" s="148"/>
      <c r="D123" s="149" t="s">
        <v>72</v>
      </c>
      <c r="E123" s="150" t="s">
        <v>110</v>
      </c>
      <c r="F123" s="150" t="s">
        <v>111</v>
      </c>
      <c r="I123" s="151"/>
      <c r="J123" s="152" t="n">
        <f aca="false">BK123</f>
        <v>0</v>
      </c>
      <c r="L123" s="148"/>
      <c r="M123" s="153"/>
      <c r="N123" s="154"/>
      <c r="O123" s="154"/>
      <c r="P123" s="155" t="n">
        <f aca="false">P124+P135+P141</f>
        <v>0</v>
      </c>
      <c r="Q123" s="154"/>
      <c r="R123" s="155" t="n">
        <f aca="false">R124+R135+R141</f>
        <v>0.00160352</v>
      </c>
      <c r="S123" s="154"/>
      <c r="T123" s="156" t="n">
        <f aca="false">T124+T135+T141</f>
        <v>0.257972</v>
      </c>
      <c r="AR123" s="149" t="s">
        <v>78</v>
      </c>
      <c r="AT123" s="157" t="s">
        <v>72</v>
      </c>
      <c r="AU123" s="157" t="s">
        <v>73</v>
      </c>
      <c r="AY123" s="149" t="s">
        <v>112</v>
      </c>
      <c r="BK123" s="158" t="n">
        <f aca="false">BK124+BK135+BK141</f>
        <v>0</v>
      </c>
    </row>
    <row r="124" s="147" customFormat="true" ht="22.8" hidden="false" customHeight="true" outlineLevel="0" collapsed="false">
      <c r="B124" s="148"/>
      <c r="D124" s="149" t="s">
        <v>72</v>
      </c>
      <c r="E124" s="159" t="s">
        <v>113</v>
      </c>
      <c r="F124" s="159" t="s">
        <v>114</v>
      </c>
      <c r="I124" s="151"/>
      <c r="J124" s="160" t="n">
        <f aca="false">BK124</f>
        <v>0</v>
      </c>
      <c r="L124" s="148"/>
      <c r="M124" s="153"/>
      <c r="N124" s="154"/>
      <c r="O124" s="154"/>
      <c r="P124" s="155" t="n">
        <f aca="false">SUM(P125:P134)</f>
        <v>0</v>
      </c>
      <c r="Q124" s="154"/>
      <c r="R124" s="155" t="n">
        <f aca="false">SUM(R125:R134)</f>
        <v>0.00160352</v>
      </c>
      <c r="S124" s="154"/>
      <c r="T124" s="156" t="n">
        <f aca="false">SUM(T125:T134)</f>
        <v>0.257972</v>
      </c>
      <c r="AR124" s="149" t="s">
        <v>78</v>
      </c>
      <c r="AT124" s="157" t="s">
        <v>72</v>
      </c>
      <c r="AU124" s="157" t="s">
        <v>78</v>
      </c>
      <c r="AY124" s="149" t="s">
        <v>112</v>
      </c>
      <c r="BK124" s="158" t="n">
        <f aca="false">SUM(BK125:BK134)</f>
        <v>0</v>
      </c>
    </row>
    <row r="125" s="27" customFormat="true" ht="33" hidden="false" customHeight="true" outlineLevel="0" collapsed="false">
      <c r="A125" s="22"/>
      <c r="B125" s="161"/>
      <c r="C125" s="162" t="s">
        <v>78</v>
      </c>
      <c r="D125" s="162" t="s">
        <v>115</v>
      </c>
      <c r="E125" s="163" t="s">
        <v>116</v>
      </c>
      <c r="F125" s="164" t="s">
        <v>117</v>
      </c>
      <c r="G125" s="165" t="s">
        <v>118</v>
      </c>
      <c r="H125" s="166" t="n">
        <v>8.16</v>
      </c>
      <c r="I125" s="167"/>
      <c r="J125" s="168" t="n">
        <f aca="false">ROUND(I125*H125,2)</f>
        <v>0</v>
      </c>
      <c r="K125" s="164" t="s">
        <v>119</v>
      </c>
      <c r="L125" s="23"/>
      <c r="M125" s="169"/>
      <c r="N125" s="170" t="s">
        <v>38</v>
      </c>
      <c r="O125" s="60"/>
      <c r="P125" s="171" t="n">
        <f aca="false">O125*H125</f>
        <v>0</v>
      </c>
      <c r="Q125" s="171" t="n">
        <v>0.00013</v>
      </c>
      <c r="R125" s="171" t="n">
        <f aca="false">Q125*H125</f>
        <v>0.0010608</v>
      </c>
      <c r="S125" s="171" t="n">
        <v>0</v>
      </c>
      <c r="T125" s="172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3" t="s">
        <v>120</v>
      </c>
      <c r="AT125" s="173" t="s">
        <v>115</v>
      </c>
      <c r="AU125" s="173" t="s">
        <v>80</v>
      </c>
      <c r="AY125" s="3" t="s">
        <v>112</v>
      </c>
      <c r="BE125" s="174" t="n">
        <f aca="false">IF(N125="základní",J125,0)</f>
        <v>0</v>
      </c>
      <c r="BF125" s="174" t="n">
        <f aca="false">IF(N125="snížená",J125,0)</f>
        <v>0</v>
      </c>
      <c r="BG125" s="174" t="n">
        <f aca="false">IF(N125="zákl. přenesená",J125,0)</f>
        <v>0</v>
      </c>
      <c r="BH125" s="174" t="n">
        <f aca="false">IF(N125="sníž. přenesená",J125,0)</f>
        <v>0</v>
      </c>
      <c r="BI125" s="174" t="n">
        <f aca="false">IF(N125="nulová",J125,0)</f>
        <v>0</v>
      </c>
      <c r="BJ125" s="3" t="s">
        <v>78</v>
      </c>
      <c r="BK125" s="174" t="n">
        <f aca="false">ROUND(I125*H125,2)</f>
        <v>0</v>
      </c>
      <c r="BL125" s="3" t="s">
        <v>120</v>
      </c>
      <c r="BM125" s="173" t="s">
        <v>121</v>
      </c>
    </row>
    <row r="126" s="175" customFormat="true" ht="12.8" hidden="false" customHeight="false" outlineLevel="0" collapsed="false">
      <c r="B126" s="176"/>
      <c r="D126" s="177" t="s">
        <v>122</v>
      </c>
      <c r="E126" s="178"/>
      <c r="F126" s="179" t="s">
        <v>123</v>
      </c>
      <c r="H126" s="180" t="n">
        <v>8.16</v>
      </c>
      <c r="I126" s="181"/>
      <c r="L126" s="176"/>
      <c r="M126" s="182"/>
      <c r="N126" s="183"/>
      <c r="O126" s="183"/>
      <c r="P126" s="183"/>
      <c r="Q126" s="183"/>
      <c r="R126" s="183"/>
      <c r="S126" s="183"/>
      <c r="T126" s="184"/>
      <c r="AT126" s="178" t="s">
        <v>122</v>
      </c>
      <c r="AU126" s="178" t="s">
        <v>80</v>
      </c>
      <c r="AV126" s="175" t="s">
        <v>80</v>
      </c>
      <c r="AW126" s="175" t="s">
        <v>30</v>
      </c>
      <c r="AX126" s="175" t="s">
        <v>78</v>
      </c>
      <c r="AY126" s="178" t="s">
        <v>112</v>
      </c>
    </row>
    <row r="127" s="27" customFormat="true" ht="16.5" hidden="false" customHeight="true" outlineLevel="0" collapsed="false">
      <c r="A127" s="22"/>
      <c r="B127" s="161"/>
      <c r="C127" s="162" t="s">
        <v>80</v>
      </c>
      <c r="D127" s="162" t="s">
        <v>115</v>
      </c>
      <c r="E127" s="163" t="s">
        <v>124</v>
      </c>
      <c r="F127" s="164" t="s">
        <v>125</v>
      </c>
      <c r="G127" s="165" t="s">
        <v>126</v>
      </c>
      <c r="H127" s="166" t="n">
        <v>5</v>
      </c>
      <c r="I127" s="167"/>
      <c r="J127" s="168" t="n">
        <f aca="false">ROUND(I127*H127,2)</f>
        <v>0</v>
      </c>
      <c r="K127" s="164"/>
      <c r="L127" s="23"/>
      <c r="M127" s="169"/>
      <c r="N127" s="170" t="s">
        <v>38</v>
      </c>
      <c r="O127" s="60"/>
      <c r="P127" s="171" t="n">
        <f aca="false">O127*H127</f>
        <v>0</v>
      </c>
      <c r="Q127" s="171" t="n">
        <v>4E-005</v>
      </c>
      <c r="R127" s="171" t="n">
        <f aca="false">Q127*H127</f>
        <v>0.0002</v>
      </c>
      <c r="S127" s="171" t="n">
        <v>0</v>
      </c>
      <c r="T127" s="172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3" t="s">
        <v>120</v>
      </c>
      <c r="AT127" s="173" t="s">
        <v>115</v>
      </c>
      <c r="AU127" s="173" t="s">
        <v>80</v>
      </c>
      <c r="AY127" s="3" t="s">
        <v>112</v>
      </c>
      <c r="BE127" s="174" t="n">
        <f aca="false">IF(N127="základní",J127,0)</f>
        <v>0</v>
      </c>
      <c r="BF127" s="174" t="n">
        <f aca="false">IF(N127="snížená",J127,0)</f>
        <v>0</v>
      </c>
      <c r="BG127" s="174" t="n">
        <f aca="false">IF(N127="zákl. přenesená",J127,0)</f>
        <v>0</v>
      </c>
      <c r="BH127" s="174" t="n">
        <f aca="false">IF(N127="sníž. přenesená",J127,0)</f>
        <v>0</v>
      </c>
      <c r="BI127" s="174" t="n">
        <f aca="false">IF(N127="nulová",J127,0)</f>
        <v>0</v>
      </c>
      <c r="BJ127" s="3" t="s">
        <v>78</v>
      </c>
      <c r="BK127" s="174" t="n">
        <f aca="false">ROUND(I127*H127,2)</f>
        <v>0</v>
      </c>
      <c r="BL127" s="3" t="s">
        <v>120</v>
      </c>
      <c r="BM127" s="173" t="s">
        <v>127</v>
      </c>
    </row>
    <row r="128" s="175" customFormat="true" ht="12.8" hidden="false" customHeight="false" outlineLevel="0" collapsed="false">
      <c r="B128" s="176"/>
      <c r="D128" s="177" t="s">
        <v>122</v>
      </c>
      <c r="E128" s="178"/>
      <c r="F128" s="179" t="s">
        <v>128</v>
      </c>
      <c r="H128" s="180" t="n">
        <v>5</v>
      </c>
      <c r="I128" s="181"/>
      <c r="L128" s="176"/>
      <c r="M128" s="182"/>
      <c r="N128" s="183"/>
      <c r="O128" s="183"/>
      <c r="P128" s="183"/>
      <c r="Q128" s="183"/>
      <c r="R128" s="183"/>
      <c r="S128" s="183"/>
      <c r="T128" s="184"/>
      <c r="AT128" s="178" t="s">
        <v>122</v>
      </c>
      <c r="AU128" s="178" t="s">
        <v>80</v>
      </c>
      <c r="AV128" s="175" t="s">
        <v>80</v>
      </c>
      <c r="AW128" s="175" t="s">
        <v>30</v>
      </c>
      <c r="AX128" s="175" t="s">
        <v>78</v>
      </c>
      <c r="AY128" s="178" t="s">
        <v>112</v>
      </c>
    </row>
    <row r="129" s="27" customFormat="true" ht="16.5" hidden="false" customHeight="true" outlineLevel="0" collapsed="false">
      <c r="A129" s="22"/>
      <c r="B129" s="161"/>
      <c r="C129" s="162" t="s">
        <v>129</v>
      </c>
      <c r="D129" s="162" t="s">
        <v>115</v>
      </c>
      <c r="E129" s="163" t="s">
        <v>130</v>
      </c>
      <c r="F129" s="164" t="s">
        <v>131</v>
      </c>
      <c r="G129" s="165" t="s">
        <v>118</v>
      </c>
      <c r="H129" s="166" t="n">
        <v>8.16</v>
      </c>
      <c r="I129" s="167"/>
      <c r="J129" s="168" t="n">
        <f aca="false">ROUND(I129*H129,2)</f>
        <v>0</v>
      </c>
      <c r="K129" s="164" t="s">
        <v>119</v>
      </c>
      <c r="L129" s="23"/>
      <c r="M129" s="169"/>
      <c r="N129" s="170" t="s">
        <v>38</v>
      </c>
      <c r="O129" s="60"/>
      <c r="P129" s="171" t="n">
        <f aca="false">O129*H129</f>
        <v>0</v>
      </c>
      <c r="Q129" s="171" t="n">
        <v>0</v>
      </c>
      <c r="R129" s="171" t="n">
        <f aca="false">Q129*H129</f>
        <v>0</v>
      </c>
      <c r="S129" s="171" t="n">
        <v>0</v>
      </c>
      <c r="T129" s="172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3" t="s">
        <v>132</v>
      </c>
      <c r="AT129" s="173" t="s">
        <v>115</v>
      </c>
      <c r="AU129" s="173" t="s">
        <v>80</v>
      </c>
      <c r="AY129" s="3" t="s">
        <v>112</v>
      </c>
      <c r="BE129" s="174" t="n">
        <f aca="false">IF(N129="základní",J129,0)</f>
        <v>0</v>
      </c>
      <c r="BF129" s="174" t="n">
        <f aca="false">IF(N129="snížená",J129,0)</f>
        <v>0</v>
      </c>
      <c r="BG129" s="174" t="n">
        <f aca="false">IF(N129="zákl. přenesená",J129,0)</f>
        <v>0</v>
      </c>
      <c r="BH129" s="174" t="n">
        <f aca="false">IF(N129="sníž. přenesená",J129,0)</f>
        <v>0</v>
      </c>
      <c r="BI129" s="174" t="n">
        <f aca="false">IF(N129="nulová",J129,0)</f>
        <v>0</v>
      </c>
      <c r="BJ129" s="3" t="s">
        <v>78</v>
      </c>
      <c r="BK129" s="174" t="n">
        <f aca="false">ROUND(I129*H129,2)</f>
        <v>0</v>
      </c>
      <c r="BL129" s="3" t="s">
        <v>132</v>
      </c>
      <c r="BM129" s="173" t="s">
        <v>133</v>
      </c>
    </row>
    <row r="130" s="175" customFormat="true" ht="12.8" hidden="false" customHeight="false" outlineLevel="0" collapsed="false">
      <c r="B130" s="176"/>
      <c r="D130" s="177" t="s">
        <v>122</v>
      </c>
      <c r="E130" s="178"/>
      <c r="F130" s="179" t="s">
        <v>123</v>
      </c>
      <c r="H130" s="180" t="n">
        <v>8.16</v>
      </c>
      <c r="I130" s="181"/>
      <c r="L130" s="176"/>
      <c r="M130" s="182"/>
      <c r="N130" s="183"/>
      <c r="O130" s="183"/>
      <c r="P130" s="183"/>
      <c r="Q130" s="183"/>
      <c r="R130" s="183"/>
      <c r="S130" s="183"/>
      <c r="T130" s="184"/>
      <c r="AT130" s="178" t="s">
        <v>122</v>
      </c>
      <c r="AU130" s="178" t="s">
        <v>80</v>
      </c>
      <c r="AV130" s="175" t="s">
        <v>80</v>
      </c>
      <c r="AW130" s="175" t="s">
        <v>30</v>
      </c>
      <c r="AX130" s="175" t="s">
        <v>78</v>
      </c>
      <c r="AY130" s="178" t="s">
        <v>112</v>
      </c>
    </row>
    <row r="131" s="27" customFormat="true" ht="16.5" hidden="false" customHeight="true" outlineLevel="0" collapsed="false">
      <c r="A131" s="22"/>
      <c r="B131" s="161"/>
      <c r="C131" s="185" t="s">
        <v>120</v>
      </c>
      <c r="D131" s="185" t="s">
        <v>134</v>
      </c>
      <c r="E131" s="186" t="s">
        <v>135</v>
      </c>
      <c r="F131" s="187" t="s">
        <v>136</v>
      </c>
      <c r="G131" s="188" t="s">
        <v>118</v>
      </c>
      <c r="H131" s="189" t="n">
        <v>8.568</v>
      </c>
      <c r="I131" s="190"/>
      <c r="J131" s="191" t="n">
        <f aca="false">ROUND(I131*H131,2)</f>
        <v>0</v>
      </c>
      <c r="K131" s="187" t="s">
        <v>119</v>
      </c>
      <c r="L131" s="192"/>
      <c r="M131" s="193"/>
      <c r="N131" s="194" t="s">
        <v>38</v>
      </c>
      <c r="O131" s="60"/>
      <c r="P131" s="171" t="n">
        <f aca="false">O131*H131</f>
        <v>0</v>
      </c>
      <c r="Q131" s="171" t="n">
        <v>4E-005</v>
      </c>
      <c r="R131" s="171" t="n">
        <f aca="false">Q131*H131</f>
        <v>0.00034272</v>
      </c>
      <c r="S131" s="171" t="n">
        <v>0</v>
      </c>
      <c r="T131" s="172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3" t="s">
        <v>137</v>
      </c>
      <c r="AT131" s="173" t="s">
        <v>134</v>
      </c>
      <c r="AU131" s="173" t="s">
        <v>80</v>
      </c>
      <c r="AY131" s="3" t="s">
        <v>112</v>
      </c>
      <c r="BE131" s="174" t="n">
        <f aca="false">IF(N131="základní",J131,0)</f>
        <v>0</v>
      </c>
      <c r="BF131" s="174" t="n">
        <f aca="false">IF(N131="snížená",J131,0)</f>
        <v>0</v>
      </c>
      <c r="BG131" s="174" t="n">
        <f aca="false">IF(N131="zákl. přenesená",J131,0)</f>
        <v>0</v>
      </c>
      <c r="BH131" s="174" t="n">
        <f aca="false">IF(N131="sníž. přenesená",J131,0)</f>
        <v>0</v>
      </c>
      <c r="BI131" s="174" t="n">
        <f aca="false">IF(N131="nulová",J131,0)</f>
        <v>0</v>
      </c>
      <c r="BJ131" s="3" t="s">
        <v>78</v>
      </c>
      <c r="BK131" s="174" t="n">
        <f aca="false">ROUND(I131*H131,2)</f>
        <v>0</v>
      </c>
      <c r="BL131" s="3" t="s">
        <v>132</v>
      </c>
      <c r="BM131" s="173" t="s">
        <v>138</v>
      </c>
    </row>
    <row r="132" s="175" customFormat="true" ht="12.8" hidden="false" customHeight="false" outlineLevel="0" collapsed="false">
      <c r="B132" s="176"/>
      <c r="D132" s="177" t="s">
        <v>122</v>
      </c>
      <c r="F132" s="179" t="s">
        <v>139</v>
      </c>
      <c r="H132" s="180" t="n">
        <v>8.568</v>
      </c>
      <c r="I132" s="181"/>
      <c r="L132" s="176"/>
      <c r="M132" s="182"/>
      <c r="N132" s="183"/>
      <c r="O132" s="183"/>
      <c r="P132" s="183"/>
      <c r="Q132" s="183"/>
      <c r="R132" s="183"/>
      <c r="S132" s="183"/>
      <c r="T132" s="184"/>
      <c r="AT132" s="178" t="s">
        <v>122</v>
      </c>
      <c r="AU132" s="178" t="s">
        <v>80</v>
      </c>
      <c r="AV132" s="175" t="s">
        <v>80</v>
      </c>
      <c r="AW132" s="175" t="s">
        <v>2</v>
      </c>
      <c r="AX132" s="175" t="s">
        <v>78</v>
      </c>
      <c r="AY132" s="178" t="s">
        <v>112</v>
      </c>
    </row>
    <row r="133" s="27" customFormat="true" ht="24.15" hidden="false" customHeight="true" outlineLevel="0" collapsed="false">
      <c r="A133" s="22"/>
      <c r="B133" s="161"/>
      <c r="C133" s="162" t="s">
        <v>128</v>
      </c>
      <c r="D133" s="162" t="s">
        <v>115</v>
      </c>
      <c r="E133" s="163" t="s">
        <v>140</v>
      </c>
      <c r="F133" s="164" t="s">
        <v>141</v>
      </c>
      <c r="G133" s="165" t="s">
        <v>118</v>
      </c>
      <c r="H133" s="166" t="n">
        <v>4.961</v>
      </c>
      <c r="I133" s="167"/>
      <c r="J133" s="168" t="n">
        <f aca="false">ROUND(I133*H133,2)</f>
        <v>0</v>
      </c>
      <c r="K133" s="164" t="s">
        <v>119</v>
      </c>
      <c r="L133" s="23"/>
      <c r="M133" s="169"/>
      <c r="N133" s="170" t="s">
        <v>38</v>
      </c>
      <c r="O133" s="60"/>
      <c r="P133" s="171" t="n">
        <f aca="false">O133*H133</f>
        <v>0</v>
      </c>
      <c r="Q133" s="171" t="n">
        <v>0</v>
      </c>
      <c r="R133" s="171" t="n">
        <f aca="false">Q133*H133</f>
        <v>0</v>
      </c>
      <c r="S133" s="171" t="n">
        <v>0.052</v>
      </c>
      <c r="T133" s="172" t="n">
        <f aca="false">S133*H133</f>
        <v>0.257972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3" t="s">
        <v>120</v>
      </c>
      <c r="AT133" s="173" t="s">
        <v>115</v>
      </c>
      <c r="AU133" s="173" t="s">
        <v>80</v>
      </c>
      <c r="AY133" s="3" t="s">
        <v>112</v>
      </c>
      <c r="BE133" s="174" t="n">
        <f aca="false">IF(N133="základní",J133,0)</f>
        <v>0</v>
      </c>
      <c r="BF133" s="174" t="n">
        <f aca="false">IF(N133="snížená",J133,0)</f>
        <v>0</v>
      </c>
      <c r="BG133" s="174" t="n">
        <f aca="false">IF(N133="zákl. přenesená",J133,0)</f>
        <v>0</v>
      </c>
      <c r="BH133" s="174" t="n">
        <f aca="false">IF(N133="sníž. přenesená",J133,0)</f>
        <v>0</v>
      </c>
      <c r="BI133" s="174" t="n">
        <f aca="false">IF(N133="nulová",J133,0)</f>
        <v>0</v>
      </c>
      <c r="BJ133" s="3" t="s">
        <v>78</v>
      </c>
      <c r="BK133" s="174" t="n">
        <f aca="false">ROUND(I133*H133,2)</f>
        <v>0</v>
      </c>
      <c r="BL133" s="3" t="s">
        <v>120</v>
      </c>
      <c r="BM133" s="173" t="s">
        <v>142</v>
      </c>
    </row>
    <row r="134" s="175" customFormat="true" ht="12.8" hidden="false" customHeight="false" outlineLevel="0" collapsed="false">
      <c r="B134" s="176"/>
      <c r="D134" s="177" t="s">
        <v>122</v>
      </c>
      <c r="E134" s="178"/>
      <c r="F134" s="179" t="s">
        <v>143</v>
      </c>
      <c r="H134" s="180" t="n">
        <v>4.961</v>
      </c>
      <c r="I134" s="181"/>
      <c r="L134" s="176"/>
      <c r="M134" s="182"/>
      <c r="N134" s="183"/>
      <c r="O134" s="183"/>
      <c r="P134" s="183"/>
      <c r="Q134" s="183"/>
      <c r="R134" s="183"/>
      <c r="S134" s="183"/>
      <c r="T134" s="184"/>
      <c r="AT134" s="178" t="s">
        <v>122</v>
      </c>
      <c r="AU134" s="178" t="s">
        <v>80</v>
      </c>
      <c r="AV134" s="175" t="s">
        <v>80</v>
      </c>
      <c r="AW134" s="175" t="s">
        <v>30</v>
      </c>
      <c r="AX134" s="175" t="s">
        <v>78</v>
      </c>
      <c r="AY134" s="178" t="s">
        <v>112</v>
      </c>
    </row>
    <row r="135" s="147" customFormat="true" ht="22.8" hidden="false" customHeight="true" outlineLevel="0" collapsed="false">
      <c r="B135" s="148"/>
      <c r="D135" s="149" t="s">
        <v>72</v>
      </c>
      <c r="E135" s="159" t="s">
        <v>144</v>
      </c>
      <c r="F135" s="159" t="s">
        <v>145</v>
      </c>
      <c r="I135" s="151"/>
      <c r="J135" s="160" t="n">
        <f aca="false">BK135</f>
        <v>0</v>
      </c>
      <c r="L135" s="148"/>
      <c r="M135" s="153"/>
      <c r="N135" s="154"/>
      <c r="O135" s="154"/>
      <c r="P135" s="155" t="n">
        <f aca="false">SUM(P136:P140)</f>
        <v>0</v>
      </c>
      <c r="Q135" s="154"/>
      <c r="R135" s="155" t="n">
        <f aca="false">SUM(R136:R140)</f>
        <v>0</v>
      </c>
      <c r="S135" s="154"/>
      <c r="T135" s="156" t="n">
        <f aca="false">SUM(T136:T140)</f>
        <v>0</v>
      </c>
      <c r="AR135" s="149" t="s">
        <v>78</v>
      </c>
      <c r="AT135" s="157" t="s">
        <v>72</v>
      </c>
      <c r="AU135" s="157" t="s">
        <v>78</v>
      </c>
      <c r="AY135" s="149" t="s">
        <v>112</v>
      </c>
      <c r="BK135" s="158" t="n">
        <f aca="false">SUM(BK136:BK140)</f>
        <v>0</v>
      </c>
    </row>
    <row r="136" s="27" customFormat="true" ht="24.15" hidden="false" customHeight="true" outlineLevel="0" collapsed="false">
      <c r="A136" s="22"/>
      <c r="B136" s="161"/>
      <c r="C136" s="162" t="s">
        <v>146</v>
      </c>
      <c r="D136" s="162" t="s">
        <v>115</v>
      </c>
      <c r="E136" s="163" t="s">
        <v>147</v>
      </c>
      <c r="F136" s="164" t="s">
        <v>148</v>
      </c>
      <c r="G136" s="165" t="s">
        <v>149</v>
      </c>
      <c r="H136" s="166" t="n">
        <v>0.258</v>
      </c>
      <c r="I136" s="167"/>
      <c r="J136" s="168" t="n">
        <f aca="false">ROUND(I136*H136,2)</f>
        <v>0</v>
      </c>
      <c r="K136" s="164" t="s">
        <v>119</v>
      </c>
      <c r="L136" s="23"/>
      <c r="M136" s="169"/>
      <c r="N136" s="170" t="s">
        <v>38</v>
      </c>
      <c r="O136" s="60"/>
      <c r="P136" s="171" t="n">
        <f aca="false">O136*H136</f>
        <v>0</v>
      </c>
      <c r="Q136" s="171" t="n">
        <v>0</v>
      </c>
      <c r="R136" s="171" t="n">
        <f aca="false">Q136*H136</f>
        <v>0</v>
      </c>
      <c r="S136" s="171" t="n">
        <v>0</v>
      </c>
      <c r="T136" s="172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3" t="s">
        <v>120</v>
      </c>
      <c r="AT136" s="173" t="s">
        <v>115</v>
      </c>
      <c r="AU136" s="173" t="s">
        <v>80</v>
      </c>
      <c r="AY136" s="3" t="s">
        <v>112</v>
      </c>
      <c r="BE136" s="174" t="n">
        <f aca="false">IF(N136="základní",J136,0)</f>
        <v>0</v>
      </c>
      <c r="BF136" s="174" t="n">
        <f aca="false">IF(N136="snížená",J136,0)</f>
        <v>0</v>
      </c>
      <c r="BG136" s="174" t="n">
        <f aca="false">IF(N136="zákl. přenesená",J136,0)</f>
        <v>0</v>
      </c>
      <c r="BH136" s="174" t="n">
        <f aca="false">IF(N136="sníž. přenesená",J136,0)</f>
        <v>0</v>
      </c>
      <c r="BI136" s="174" t="n">
        <f aca="false">IF(N136="nulová",J136,0)</f>
        <v>0</v>
      </c>
      <c r="BJ136" s="3" t="s">
        <v>78</v>
      </c>
      <c r="BK136" s="174" t="n">
        <f aca="false">ROUND(I136*H136,2)</f>
        <v>0</v>
      </c>
      <c r="BL136" s="3" t="s">
        <v>120</v>
      </c>
      <c r="BM136" s="173" t="s">
        <v>150</v>
      </c>
    </row>
    <row r="137" s="27" customFormat="true" ht="24.15" hidden="false" customHeight="true" outlineLevel="0" collapsed="false">
      <c r="A137" s="22"/>
      <c r="B137" s="161"/>
      <c r="C137" s="162" t="s">
        <v>113</v>
      </c>
      <c r="D137" s="162" t="s">
        <v>115</v>
      </c>
      <c r="E137" s="163" t="s">
        <v>151</v>
      </c>
      <c r="F137" s="164" t="s">
        <v>152</v>
      </c>
      <c r="G137" s="165" t="s">
        <v>149</v>
      </c>
      <c r="H137" s="166" t="n">
        <v>0.258</v>
      </c>
      <c r="I137" s="167"/>
      <c r="J137" s="168" t="n">
        <f aca="false">ROUND(I137*H137,2)</f>
        <v>0</v>
      </c>
      <c r="K137" s="164" t="s">
        <v>119</v>
      </c>
      <c r="L137" s="23"/>
      <c r="M137" s="169"/>
      <c r="N137" s="170" t="s">
        <v>38</v>
      </c>
      <c r="O137" s="60"/>
      <c r="P137" s="171" t="n">
        <f aca="false">O137*H137</f>
        <v>0</v>
      </c>
      <c r="Q137" s="171" t="n">
        <v>0</v>
      </c>
      <c r="R137" s="171" t="n">
        <f aca="false">Q137*H137</f>
        <v>0</v>
      </c>
      <c r="S137" s="171" t="n">
        <v>0</v>
      </c>
      <c r="T137" s="172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3" t="s">
        <v>120</v>
      </c>
      <c r="AT137" s="173" t="s">
        <v>115</v>
      </c>
      <c r="AU137" s="173" t="s">
        <v>80</v>
      </c>
      <c r="AY137" s="3" t="s">
        <v>112</v>
      </c>
      <c r="BE137" s="174" t="n">
        <f aca="false">IF(N137="základní",J137,0)</f>
        <v>0</v>
      </c>
      <c r="BF137" s="174" t="n">
        <f aca="false">IF(N137="snížená",J137,0)</f>
        <v>0</v>
      </c>
      <c r="BG137" s="174" t="n">
        <f aca="false">IF(N137="zákl. přenesená",J137,0)</f>
        <v>0</v>
      </c>
      <c r="BH137" s="174" t="n">
        <f aca="false">IF(N137="sníž. přenesená",J137,0)</f>
        <v>0</v>
      </c>
      <c r="BI137" s="174" t="n">
        <f aca="false">IF(N137="nulová",J137,0)</f>
        <v>0</v>
      </c>
      <c r="BJ137" s="3" t="s">
        <v>78</v>
      </c>
      <c r="BK137" s="174" t="n">
        <f aca="false">ROUND(I137*H137,2)</f>
        <v>0</v>
      </c>
      <c r="BL137" s="3" t="s">
        <v>120</v>
      </c>
      <c r="BM137" s="173" t="s">
        <v>153</v>
      </c>
    </row>
    <row r="138" s="27" customFormat="true" ht="24.15" hidden="false" customHeight="true" outlineLevel="0" collapsed="false">
      <c r="A138" s="22"/>
      <c r="B138" s="161"/>
      <c r="C138" s="162" t="s">
        <v>154</v>
      </c>
      <c r="D138" s="162" t="s">
        <v>115</v>
      </c>
      <c r="E138" s="163" t="s">
        <v>155</v>
      </c>
      <c r="F138" s="164" t="s">
        <v>156</v>
      </c>
      <c r="G138" s="165" t="s">
        <v>149</v>
      </c>
      <c r="H138" s="166" t="n">
        <v>6.192</v>
      </c>
      <c r="I138" s="167"/>
      <c r="J138" s="168" t="n">
        <f aca="false">ROUND(I138*H138,2)</f>
        <v>0</v>
      </c>
      <c r="K138" s="164" t="s">
        <v>119</v>
      </c>
      <c r="L138" s="23"/>
      <c r="M138" s="169"/>
      <c r="N138" s="170" t="s">
        <v>38</v>
      </c>
      <c r="O138" s="60"/>
      <c r="P138" s="171" t="n">
        <f aca="false">O138*H138</f>
        <v>0</v>
      </c>
      <c r="Q138" s="171" t="n">
        <v>0</v>
      </c>
      <c r="R138" s="171" t="n">
        <f aca="false">Q138*H138</f>
        <v>0</v>
      </c>
      <c r="S138" s="171" t="n">
        <v>0</v>
      </c>
      <c r="T138" s="172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3" t="s">
        <v>120</v>
      </c>
      <c r="AT138" s="173" t="s">
        <v>115</v>
      </c>
      <c r="AU138" s="173" t="s">
        <v>80</v>
      </c>
      <c r="AY138" s="3" t="s">
        <v>112</v>
      </c>
      <c r="BE138" s="174" t="n">
        <f aca="false">IF(N138="základní",J138,0)</f>
        <v>0</v>
      </c>
      <c r="BF138" s="174" t="n">
        <f aca="false">IF(N138="snížená",J138,0)</f>
        <v>0</v>
      </c>
      <c r="BG138" s="174" t="n">
        <f aca="false">IF(N138="zákl. přenesená",J138,0)</f>
        <v>0</v>
      </c>
      <c r="BH138" s="174" t="n">
        <f aca="false">IF(N138="sníž. přenesená",J138,0)</f>
        <v>0</v>
      </c>
      <c r="BI138" s="174" t="n">
        <f aca="false">IF(N138="nulová",J138,0)</f>
        <v>0</v>
      </c>
      <c r="BJ138" s="3" t="s">
        <v>78</v>
      </c>
      <c r="BK138" s="174" t="n">
        <f aca="false">ROUND(I138*H138,2)</f>
        <v>0</v>
      </c>
      <c r="BL138" s="3" t="s">
        <v>120</v>
      </c>
      <c r="BM138" s="173" t="s">
        <v>157</v>
      </c>
    </row>
    <row r="139" s="175" customFormat="true" ht="12.8" hidden="false" customHeight="false" outlineLevel="0" collapsed="false">
      <c r="B139" s="176"/>
      <c r="D139" s="177" t="s">
        <v>122</v>
      </c>
      <c r="F139" s="179" t="s">
        <v>158</v>
      </c>
      <c r="H139" s="180" t="n">
        <v>6.192</v>
      </c>
      <c r="I139" s="181"/>
      <c r="L139" s="176"/>
      <c r="M139" s="182"/>
      <c r="N139" s="183"/>
      <c r="O139" s="183"/>
      <c r="P139" s="183"/>
      <c r="Q139" s="183"/>
      <c r="R139" s="183"/>
      <c r="S139" s="183"/>
      <c r="T139" s="184"/>
      <c r="AT139" s="178" t="s">
        <v>122</v>
      </c>
      <c r="AU139" s="178" t="s">
        <v>80</v>
      </c>
      <c r="AV139" s="175" t="s">
        <v>80</v>
      </c>
      <c r="AW139" s="175" t="s">
        <v>2</v>
      </c>
      <c r="AX139" s="175" t="s">
        <v>78</v>
      </c>
      <c r="AY139" s="178" t="s">
        <v>112</v>
      </c>
    </row>
    <row r="140" s="27" customFormat="true" ht="33" hidden="false" customHeight="true" outlineLevel="0" collapsed="false">
      <c r="A140" s="22"/>
      <c r="B140" s="161"/>
      <c r="C140" s="162" t="s">
        <v>159</v>
      </c>
      <c r="D140" s="162" t="s">
        <v>115</v>
      </c>
      <c r="E140" s="163" t="s">
        <v>160</v>
      </c>
      <c r="F140" s="164" t="s">
        <v>161</v>
      </c>
      <c r="G140" s="165" t="s">
        <v>149</v>
      </c>
      <c r="H140" s="166" t="n">
        <v>0.258</v>
      </c>
      <c r="I140" s="167"/>
      <c r="J140" s="168" t="n">
        <f aca="false">ROUND(I140*H140,2)</f>
        <v>0</v>
      </c>
      <c r="K140" s="164" t="s">
        <v>119</v>
      </c>
      <c r="L140" s="23"/>
      <c r="M140" s="169"/>
      <c r="N140" s="170" t="s">
        <v>38</v>
      </c>
      <c r="O140" s="60"/>
      <c r="P140" s="171" t="n">
        <f aca="false">O140*H140</f>
        <v>0</v>
      </c>
      <c r="Q140" s="171" t="n">
        <v>0</v>
      </c>
      <c r="R140" s="171" t="n">
        <f aca="false">Q140*H140</f>
        <v>0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120</v>
      </c>
      <c r="AT140" s="173" t="s">
        <v>115</v>
      </c>
      <c r="AU140" s="173" t="s">
        <v>80</v>
      </c>
      <c r="AY140" s="3" t="s">
        <v>112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78</v>
      </c>
      <c r="BK140" s="174" t="n">
        <f aca="false">ROUND(I140*H140,2)</f>
        <v>0</v>
      </c>
      <c r="BL140" s="3" t="s">
        <v>120</v>
      </c>
      <c r="BM140" s="173" t="s">
        <v>162</v>
      </c>
    </row>
    <row r="141" s="147" customFormat="true" ht="22.8" hidden="false" customHeight="true" outlineLevel="0" collapsed="false">
      <c r="B141" s="148"/>
      <c r="D141" s="149" t="s">
        <v>72</v>
      </c>
      <c r="E141" s="159" t="s">
        <v>163</v>
      </c>
      <c r="F141" s="159" t="s">
        <v>164</v>
      </c>
      <c r="I141" s="151"/>
      <c r="J141" s="160" t="n">
        <f aca="false">BK141</f>
        <v>0</v>
      </c>
      <c r="L141" s="148"/>
      <c r="M141" s="153"/>
      <c r="N141" s="154"/>
      <c r="O141" s="154"/>
      <c r="P141" s="155" t="n">
        <f aca="false">P142</f>
        <v>0</v>
      </c>
      <c r="Q141" s="154"/>
      <c r="R141" s="155" t="n">
        <f aca="false">R142</f>
        <v>0</v>
      </c>
      <c r="S141" s="154"/>
      <c r="T141" s="156" t="n">
        <f aca="false">T142</f>
        <v>0</v>
      </c>
      <c r="AR141" s="149" t="s">
        <v>78</v>
      </c>
      <c r="AT141" s="157" t="s">
        <v>72</v>
      </c>
      <c r="AU141" s="157" t="s">
        <v>78</v>
      </c>
      <c r="AY141" s="149" t="s">
        <v>112</v>
      </c>
      <c r="BK141" s="158" t="n">
        <f aca="false">BK142</f>
        <v>0</v>
      </c>
    </row>
    <row r="142" s="27" customFormat="true" ht="21.75" hidden="false" customHeight="true" outlineLevel="0" collapsed="false">
      <c r="A142" s="22"/>
      <c r="B142" s="161"/>
      <c r="C142" s="162" t="s">
        <v>165</v>
      </c>
      <c r="D142" s="162" t="s">
        <v>115</v>
      </c>
      <c r="E142" s="163" t="s">
        <v>166</v>
      </c>
      <c r="F142" s="164" t="s">
        <v>167</v>
      </c>
      <c r="G142" s="165" t="s">
        <v>149</v>
      </c>
      <c r="H142" s="166" t="n">
        <v>0.001</v>
      </c>
      <c r="I142" s="167"/>
      <c r="J142" s="168" t="n">
        <f aca="false">ROUND(I142*H142,2)</f>
        <v>0</v>
      </c>
      <c r="K142" s="164" t="s">
        <v>119</v>
      </c>
      <c r="L142" s="23"/>
      <c r="M142" s="169"/>
      <c r="N142" s="170" t="s">
        <v>38</v>
      </c>
      <c r="O142" s="60"/>
      <c r="P142" s="171" t="n">
        <f aca="false">O142*H142</f>
        <v>0</v>
      </c>
      <c r="Q142" s="171" t="n">
        <v>0</v>
      </c>
      <c r="R142" s="171" t="n">
        <f aca="false">Q142*H142</f>
        <v>0</v>
      </c>
      <c r="S142" s="171" t="n">
        <v>0</v>
      </c>
      <c r="T142" s="172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3" t="s">
        <v>120</v>
      </c>
      <c r="AT142" s="173" t="s">
        <v>115</v>
      </c>
      <c r="AU142" s="173" t="s">
        <v>80</v>
      </c>
      <c r="AY142" s="3" t="s">
        <v>112</v>
      </c>
      <c r="BE142" s="174" t="n">
        <f aca="false">IF(N142="základní",J142,0)</f>
        <v>0</v>
      </c>
      <c r="BF142" s="174" t="n">
        <f aca="false">IF(N142="snížená",J142,0)</f>
        <v>0</v>
      </c>
      <c r="BG142" s="174" t="n">
        <f aca="false">IF(N142="zákl. přenesená",J142,0)</f>
        <v>0</v>
      </c>
      <c r="BH142" s="174" t="n">
        <f aca="false">IF(N142="sníž. přenesená",J142,0)</f>
        <v>0</v>
      </c>
      <c r="BI142" s="174" t="n">
        <f aca="false">IF(N142="nulová",J142,0)</f>
        <v>0</v>
      </c>
      <c r="BJ142" s="3" t="s">
        <v>78</v>
      </c>
      <c r="BK142" s="174" t="n">
        <f aca="false">ROUND(I142*H142,2)</f>
        <v>0</v>
      </c>
      <c r="BL142" s="3" t="s">
        <v>120</v>
      </c>
      <c r="BM142" s="173" t="s">
        <v>168</v>
      </c>
    </row>
    <row r="143" s="147" customFormat="true" ht="25.9" hidden="false" customHeight="true" outlineLevel="0" collapsed="false">
      <c r="B143" s="148"/>
      <c r="D143" s="149" t="s">
        <v>72</v>
      </c>
      <c r="E143" s="150" t="s">
        <v>169</v>
      </c>
      <c r="F143" s="150" t="s">
        <v>170</v>
      </c>
      <c r="I143" s="151"/>
      <c r="J143" s="152" t="n">
        <f aca="false">BK143</f>
        <v>0</v>
      </c>
      <c r="L143" s="148"/>
      <c r="M143" s="153"/>
      <c r="N143" s="154"/>
      <c r="O143" s="154"/>
      <c r="P143" s="155" t="n">
        <f aca="false">P144</f>
        <v>0</v>
      </c>
      <c r="Q143" s="154"/>
      <c r="R143" s="155" t="n">
        <f aca="false">R144</f>
        <v>0</v>
      </c>
      <c r="S143" s="154"/>
      <c r="T143" s="156" t="n">
        <f aca="false">T144</f>
        <v>0</v>
      </c>
      <c r="AR143" s="149" t="s">
        <v>80</v>
      </c>
      <c r="AT143" s="157" t="s">
        <v>72</v>
      </c>
      <c r="AU143" s="157" t="s">
        <v>73</v>
      </c>
      <c r="AY143" s="149" t="s">
        <v>112</v>
      </c>
      <c r="BK143" s="158" t="n">
        <f aca="false">BK144</f>
        <v>0</v>
      </c>
    </row>
    <row r="144" s="147" customFormat="true" ht="22.8" hidden="false" customHeight="true" outlineLevel="0" collapsed="false">
      <c r="B144" s="148"/>
      <c r="D144" s="149" t="s">
        <v>72</v>
      </c>
      <c r="E144" s="159" t="s">
        <v>171</v>
      </c>
      <c r="F144" s="159" t="s">
        <v>172</v>
      </c>
      <c r="I144" s="151"/>
      <c r="J144" s="160" t="n">
        <f aca="false">BK144</f>
        <v>0</v>
      </c>
      <c r="L144" s="148"/>
      <c r="M144" s="153"/>
      <c r="N144" s="154"/>
      <c r="O144" s="154"/>
      <c r="P144" s="155" t="n">
        <f aca="false">SUM(P145:P149)</f>
        <v>0</v>
      </c>
      <c r="Q144" s="154"/>
      <c r="R144" s="155" t="n">
        <f aca="false">SUM(R145:R149)</f>
        <v>0</v>
      </c>
      <c r="S144" s="154"/>
      <c r="T144" s="156" t="n">
        <f aca="false">SUM(T145:T149)</f>
        <v>0</v>
      </c>
      <c r="AR144" s="149" t="s">
        <v>80</v>
      </c>
      <c r="AT144" s="157" t="s">
        <v>72</v>
      </c>
      <c r="AU144" s="157" t="s">
        <v>78</v>
      </c>
      <c r="AY144" s="149" t="s">
        <v>112</v>
      </c>
      <c r="BK144" s="158" t="n">
        <f aca="false">SUM(BK145:BK149)</f>
        <v>0</v>
      </c>
    </row>
    <row r="145" s="27" customFormat="true" ht="24.15" hidden="false" customHeight="true" outlineLevel="0" collapsed="false">
      <c r="A145" s="22"/>
      <c r="B145" s="161"/>
      <c r="C145" s="162" t="s">
        <v>173</v>
      </c>
      <c r="D145" s="162" t="s">
        <v>115</v>
      </c>
      <c r="E145" s="163" t="s">
        <v>174</v>
      </c>
      <c r="F145" s="164" t="s">
        <v>175</v>
      </c>
      <c r="G145" s="165" t="s">
        <v>126</v>
      </c>
      <c r="H145" s="166" t="n">
        <v>0</v>
      </c>
      <c r="I145" s="167"/>
      <c r="J145" s="168" t="n">
        <f aca="false">ROUND(I145*H145,2)</f>
        <v>0</v>
      </c>
      <c r="K145" s="164"/>
      <c r="L145" s="23"/>
      <c r="M145" s="169"/>
      <c r="N145" s="170" t="s">
        <v>38</v>
      </c>
      <c r="O145" s="60"/>
      <c r="P145" s="171" t="n">
        <f aca="false">O145*H145</f>
        <v>0</v>
      </c>
      <c r="Q145" s="171" t="n">
        <v>0</v>
      </c>
      <c r="R145" s="171" t="n">
        <f aca="false">Q145*H145</f>
        <v>0</v>
      </c>
      <c r="S145" s="171" t="n">
        <v>0</v>
      </c>
      <c r="T145" s="172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3" t="s">
        <v>132</v>
      </c>
      <c r="AT145" s="173" t="s">
        <v>115</v>
      </c>
      <c r="AU145" s="173" t="s">
        <v>80</v>
      </c>
      <c r="AY145" s="3" t="s">
        <v>112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3" t="s">
        <v>78</v>
      </c>
      <c r="BK145" s="174" t="n">
        <f aca="false">ROUND(I145*H145,2)</f>
        <v>0</v>
      </c>
      <c r="BL145" s="3" t="s">
        <v>132</v>
      </c>
      <c r="BM145" s="173" t="s">
        <v>176</v>
      </c>
    </row>
    <row r="146" s="27" customFormat="true" ht="37.8" hidden="false" customHeight="true" outlineLevel="0" collapsed="false">
      <c r="A146" s="22"/>
      <c r="B146" s="161"/>
      <c r="C146" s="162" t="s">
        <v>177</v>
      </c>
      <c r="D146" s="162" t="s">
        <v>115</v>
      </c>
      <c r="E146" s="163" t="s">
        <v>178</v>
      </c>
      <c r="F146" s="164" t="s">
        <v>179</v>
      </c>
      <c r="G146" s="165" t="s">
        <v>180</v>
      </c>
      <c r="H146" s="166" t="n">
        <v>3</v>
      </c>
      <c r="I146" s="167"/>
      <c r="J146" s="168" t="n">
        <f aca="false">ROUND(I146*H146,2)</f>
        <v>0</v>
      </c>
      <c r="K146" s="164"/>
      <c r="L146" s="23"/>
      <c r="M146" s="169"/>
      <c r="N146" s="170" t="s">
        <v>38</v>
      </c>
      <c r="O146" s="60"/>
      <c r="P146" s="171" t="n">
        <f aca="false">O146*H146</f>
        <v>0</v>
      </c>
      <c r="Q146" s="171" t="n">
        <v>0</v>
      </c>
      <c r="R146" s="171" t="n">
        <f aca="false">Q146*H146</f>
        <v>0</v>
      </c>
      <c r="S146" s="171" t="n">
        <v>0</v>
      </c>
      <c r="T146" s="172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3" t="s">
        <v>132</v>
      </c>
      <c r="AT146" s="173" t="s">
        <v>115</v>
      </c>
      <c r="AU146" s="173" t="s">
        <v>80</v>
      </c>
      <c r="AY146" s="3" t="s">
        <v>112</v>
      </c>
      <c r="BE146" s="174" t="n">
        <f aca="false">IF(N146="základní",J146,0)</f>
        <v>0</v>
      </c>
      <c r="BF146" s="174" t="n">
        <f aca="false">IF(N146="snížená",J146,0)</f>
        <v>0</v>
      </c>
      <c r="BG146" s="174" t="n">
        <f aca="false">IF(N146="zákl. přenesená",J146,0)</f>
        <v>0</v>
      </c>
      <c r="BH146" s="174" t="n">
        <f aca="false">IF(N146="sníž. přenesená",J146,0)</f>
        <v>0</v>
      </c>
      <c r="BI146" s="174" t="n">
        <f aca="false">IF(N146="nulová",J146,0)</f>
        <v>0</v>
      </c>
      <c r="BJ146" s="3" t="s">
        <v>78</v>
      </c>
      <c r="BK146" s="174" t="n">
        <f aca="false">ROUND(I146*H146,2)</f>
        <v>0</v>
      </c>
      <c r="BL146" s="3" t="s">
        <v>132</v>
      </c>
      <c r="BM146" s="173" t="s">
        <v>181</v>
      </c>
    </row>
    <row r="147" s="27" customFormat="true" ht="37.8" hidden="false" customHeight="true" outlineLevel="0" collapsed="false">
      <c r="A147" s="22"/>
      <c r="B147" s="161"/>
      <c r="C147" s="162" t="s">
        <v>132</v>
      </c>
      <c r="D147" s="162" t="s">
        <v>115</v>
      </c>
      <c r="E147" s="163" t="s">
        <v>182</v>
      </c>
      <c r="F147" s="164" t="s">
        <v>183</v>
      </c>
      <c r="G147" s="165" t="s">
        <v>180</v>
      </c>
      <c r="H147" s="166" t="n">
        <v>1</v>
      </c>
      <c r="I147" s="167"/>
      <c r="J147" s="168" t="n">
        <f aca="false">ROUND(I147*H147,2)</f>
        <v>0</v>
      </c>
      <c r="K147" s="164"/>
      <c r="L147" s="23"/>
      <c r="M147" s="169"/>
      <c r="N147" s="170" t="s">
        <v>38</v>
      </c>
      <c r="O147" s="60"/>
      <c r="P147" s="171" t="n">
        <f aca="false">O147*H147</f>
        <v>0</v>
      </c>
      <c r="Q147" s="171" t="n">
        <v>0</v>
      </c>
      <c r="R147" s="171" t="n">
        <f aca="false">Q147*H147</f>
        <v>0</v>
      </c>
      <c r="S147" s="171" t="n">
        <v>0</v>
      </c>
      <c r="T147" s="172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3" t="s">
        <v>132</v>
      </c>
      <c r="AT147" s="173" t="s">
        <v>115</v>
      </c>
      <c r="AU147" s="173" t="s">
        <v>80</v>
      </c>
      <c r="AY147" s="3" t="s">
        <v>112</v>
      </c>
      <c r="BE147" s="174" t="n">
        <f aca="false">IF(N147="základní",J147,0)</f>
        <v>0</v>
      </c>
      <c r="BF147" s="174" t="n">
        <f aca="false">IF(N147="snížená",J147,0)</f>
        <v>0</v>
      </c>
      <c r="BG147" s="174" t="n">
        <f aca="false">IF(N147="zákl. přenesená",J147,0)</f>
        <v>0</v>
      </c>
      <c r="BH147" s="174" t="n">
        <f aca="false">IF(N147="sníž. přenesená",J147,0)</f>
        <v>0</v>
      </c>
      <c r="BI147" s="174" t="n">
        <f aca="false">IF(N147="nulová",J147,0)</f>
        <v>0</v>
      </c>
      <c r="BJ147" s="3" t="s">
        <v>78</v>
      </c>
      <c r="BK147" s="174" t="n">
        <f aca="false">ROUND(I147*H147,2)</f>
        <v>0</v>
      </c>
      <c r="BL147" s="3" t="s">
        <v>132</v>
      </c>
      <c r="BM147" s="173" t="s">
        <v>184</v>
      </c>
    </row>
    <row r="148" s="27" customFormat="true" ht="37.8" hidden="false" customHeight="true" outlineLevel="0" collapsed="false">
      <c r="A148" s="22"/>
      <c r="B148" s="161"/>
      <c r="C148" s="162" t="s">
        <v>185</v>
      </c>
      <c r="D148" s="162" t="s">
        <v>115</v>
      </c>
      <c r="E148" s="163" t="s">
        <v>186</v>
      </c>
      <c r="F148" s="164" t="s">
        <v>187</v>
      </c>
      <c r="G148" s="165" t="s">
        <v>180</v>
      </c>
      <c r="H148" s="166" t="n">
        <v>1</v>
      </c>
      <c r="I148" s="167"/>
      <c r="J148" s="168" t="n">
        <f aca="false">ROUND(I148*H148,2)</f>
        <v>0</v>
      </c>
      <c r="K148" s="164"/>
      <c r="L148" s="23"/>
      <c r="M148" s="169"/>
      <c r="N148" s="170" t="s">
        <v>38</v>
      </c>
      <c r="O148" s="60"/>
      <c r="P148" s="171" t="n">
        <f aca="false">O148*H148</f>
        <v>0</v>
      </c>
      <c r="Q148" s="171" t="n">
        <v>0</v>
      </c>
      <c r="R148" s="171" t="n">
        <f aca="false">Q148*H148</f>
        <v>0</v>
      </c>
      <c r="S148" s="171" t="n">
        <v>0</v>
      </c>
      <c r="T148" s="172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3" t="s">
        <v>132</v>
      </c>
      <c r="AT148" s="173" t="s">
        <v>115</v>
      </c>
      <c r="AU148" s="173" t="s">
        <v>80</v>
      </c>
      <c r="AY148" s="3" t="s">
        <v>112</v>
      </c>
      <c r="BE148" s="174" t="n">
        <f aca="false">IF(N148="základní",J148,0)</f>
        <v>0</v>
      </c>
      <c r="BF148" s="174" t="n">
        <f aca="false">IF(N148="snížená",J148,0)</f>
        <v>0</v>
      </c>
      <c r="BG148" s="174" t="n">
        <f aca="false">IF(N148="zákl. přenesená",J148,0)</f>
        <v>0</v>
      </c>
      <c r="BH148" s="174" t="n">
        <f aca="false">IF(N148="sníž. přenesená",J148,0)</f>
        <v>0</v>
      </c>
      <c r="BI148" s="174" t="n">
        <f aca="false">IF(N148="nulová",J148,0)</f>
        <v>0</v>
      </c>
      <c r="BJ148" s="3" t="s">
        <v>78</v>
      </c>
      <c r="BK148" s="174" t="n">
        <f aca="false">ROUND(I148*H148,2)</f>
        <v>0</v>
      </c>
      <c r="BL148" s="3" t="s">
        <v>132</v>
      </c>
      <c r="BM148" s="173" t="s">
        <v>188</v>
      </c>
    </row>
    <row r="149" s="27" customFormat="true" ht="24.15" hidden="false" customHeight="true" outlineLevel="0" collapsed="false">
      <c r="A149" s="22"/>
      <c r="B149" s="161"/>
      <c r="C149" s="162" t="s">
        <v>189</v>
      </c>
      <c r="D149" s="162" t="s">
        <v>115</v>
      </c>
      <c r="E149" s="163" t="s">
        <v>190</v>
      </c>
      <c r="F149" s="164" t="s">
        <v>191</v>
      </c>
      <c r="G149" s="165" t="s">
        <v>192</v>
      </c>
      <c r="H149" s="195"/>
      <c r="I149" s="167"/>
      <c r="J149" s="168" t="n">
        <f aca="false">ROUND(I149*H149,2)</f>
        <v>0</v>
      </c>
      <c r="K149" s="164" t="s">
        <v>119</v>
      </c>
      <c r="L149" s="23"/>
      <c r="M149" s="169"/>
      <c r="N149" s="170" t="s">
        <v>38</v>
      </c>
      <c r="O149" s="60"/>
      <c r="P149" s="171" t="n">
        <f aca="false">O149*H149</f>
        <v>0</v>
      </c>
      <c r="Q149" s="171" t="n">
        <v>0</v>
      </c>
      <c r="R149" s="171" t="n">
        <f aca="false">Q149*H149</f>
        <v>0</v>
      </c>
      <c r="S149" s="171" t="n">
        <v>0</v>
      </c>
      <c r="T149" s="172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3" t="s">
        <v>132</v>
      </c>
      <c r="AT149" s="173" t="s">
        <v>115</v>
      </c>
      <c r="AU149" s="173" t="s">
        <v>80</v>
      </c>
      <c r="AY149" s="3" t="s">
        <v>112</v>
      </c>
      <c r="BE149" s="174" t="n">
        <f aca="false">IF(N149="základní",J149,0)</f>
        <v>0</v>
      </c>
      <c r="BF149" s="174" t="n">
        <f aca="false">IF(N149="snížená",J149,0)</f>
        <v>0</v>
      </c>
      <c r="BG149" s="174" t="n">
        <f aca="false">IF(N149="zákl. přenesená",J149,0)</f>
        <v>0</v>
      </c>
      <c r="BH149" s="174" t="n">
        <f aca="false">IF(N149="sníž. přenesená",J149,0)</f>
        <v>0</v>
      </c>
      <c r="BI149" s="174" t="n">
        <f aca="false">IF(N149="nulová",J149,0)</f>
        <v>0</v>
      </c>
      <c r="BJ149" s="3" t="s">
        <v>78</v>
      </c>
      <c r="BK149" s="174" t="n">
        <f aca="false">ROUND(I149*H149,2)</f>
        <v>0</v>
      </c>
      <c r="BL149" s="3" t="s">
        <v>132</v>
      </c>
      <c r="BM149" s="173" t="s">
        <v>193</v>
      </c>
    </row>
    <row r="150" s="147" customFormat="true" ht="25.9" hidden="false" customHeight="true" outlineLevel="0" collapsed="false">
      <c r="B150" s="148"/>
      <c r="D150" s="149" t="s">
        <v>72</v>
      </c>
      <c r="E150" s="150" t="s">
        <v>194</v>
      </c>
      <c r="F150" s="150" t="s">
        <v>195</v>
      </c>
      <c r="I150" s="151"/>
      <c r="J150" s="152" t="n">
        <f aca="false">BK150</f>
        <v>0</v>
      </c>
      <c r="L150" s="148"/>
      <c r="M150" s="153"/>
      <c r="N150" s="154"/>
      <c r="O150" s="154"/>
      <c r="P150" s="155" t="n">
        <f aca="false">P151+P153+P155</f>
        <v>0</v>
      </c>
      <c r="Q150" s="154"/>
      <c r="R150" s="155" t="n">
        <f aca="false">R151+R153+R155</f>
        <v>0</v>
      </c>
      <c r="S150" s="154"/>
      <c r="T150" s="156" t="n">
        <f aca="false">T151+T153+T155</f>
        <v>0</v>
      </c>
      <c r="AR150" s="149" t="s">
        <v>128</v>
      </c>
      <c r="AT150" s="157" t="s">
        <v>72</v>
      </c>
      <c r="AU150" s="157" t="s">
        <v>73</v>
      </c>
      <c r="AY150" s="149" t="s">
        <v>112</v>
      </c>
      <c r="BK150" s="158" t="n">
        <f aca="false">BK151+BK153+BK155</f>
        <v>0</v>
      </c>
    </row>
    <row r="151" s="147" customFormat="true" ht="22.8" hidden="false" customHeight="true" outlineLevel="0" collapsed="false">
      <c r="B151" s="148"/>
      <c r="D151" s="149" t="s">
        <v>72</v>
      </c>
      <c r="E151" s="159" t="s">
        <v>196</v>
      </c>
      <c r="F151" s="159" t="s">
        <v>197</v>
      </c>
      <c r="I151" s="151"/>
      <c r="J151" s="160" t="n">
        <f aca="false">BK151</f>
        <v>0</v>
      </c>
      <c r="L151" s="148"/>
      <c r="M151" s="153"/>
      <c r="N151" s="154"/>
      <c r="O151" s="154"/>
      <c r="P151" s="155" t="n">
        <f aca="false">P152</f>
        <v>0</v>
      </c>
      <c r="Q151" s="154"/>
      <c r="R151" s="155" t="n">
        <f aca="false">R152</f>
        <v>0</v>
      </c>
      <c r="S151" s="154"/>
      <c r="T151" s="156" t="n">
        <f aca="false">T152</f>
        <v>0</v>
      </c>
      <c r="AR151" s="149" t="s">
        <v>128</v>
      </c>
      <c r="AT151" s="157" t="s">
        <v>72</v>
      </c>
      <c r="AU151" s="157" t="s">
        <v>78</v>
      </c>
      <c r="AY151" s="149" t="s">
        <v>112</v>
      </c>
      <c r="BK151" s="158" t="n">
        <f aca="false">BK152</f>
        <v>0</v>
      </c>
    </row>
    <row r="152" s="27" customFormat="true" ht="16.5" hidden="false" customHeight="true" outlineLevel="0" collapsed="false">
      <c r="A152" s="22"/>
      <c r="B152" s="161"/>
      <c r="C152" s="162" t="s">
        <v>198</v>
      </c>
      <c r="D152" s="162" t="s">
        <v>115</v>
      </c>
      <c r="E152" s="163" t="s">
        <v>199</v>
      </c>
      <c r="F152" s="164" t="s">
        <v>200</v>
      </c>
      <c r="G152" s="165" t="s">
        <v>126</v>
      </c>
      <c r="H152" s="166" t="n">
        <v>1</v>
      </c>
      <c r="I152" s="167"/>
      <c r="J152" s="168" t="n">
        <f aca="false">ROUND(I152*H152,2)</f>
        <v>0</v>
      </c>
      <c r="K152" s="164" t="s">
        <v>119</v>
      </c>
      <c r="L152" s="23"/>
      <c r="M152" s="169"/>
      <c r="N152" s="170" t="s">
        <v>38</v>
      </c>
      <c r="O152" s="60"/>
      <c r="P152" s="171" t="n">
        <f aca="false">O152*H152</f>
        <v>0</v>
      </c>
      <c r="Q152" s="171" t="n">
        <v>0</v>
      </c>
      <c r="R152" s="171" t="n">
        <f aca="false">Q152*H152</f>
        <v>0</v>
      </c>
      <c r="S152" s="171" t="n">
        <v>0</v>
      </c>
      <c r="T152" s="172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3" t="s">
        <v>201</v>
      </c>
      <c r="AT152" s="173" t="s">
        <v>115</v>
      </c>
      <c r="AU152" s="173" t="s">
        <v>80</v>
      </c>
      <c r="AY152" s="3" t="s">
        <v>112</v>
      </c>
      <c r="BE152" s="174" t="n">
        <f aca="false">IF(N152="základní",J152,0)</f>
        <v>0</v>
      </c>
      <c r="BF152" s="174" t="n">
        <f aca="false">IF(N152="snížená",J152,0)</f>
        <v>0</v>
      </c>
      <c r="BG152" s="174" t="n">
        <f aca="false">IF(N152="zákl. přenesená",J152,0)</f>
        <v>0</v>
      </c>
      <c r="BH152" s="174" t="n">
        <f aca="false">IF(N152="sníž. přenesená",J152,0)</f>
        <v>0</v>
      </c>
      <c r="BI152" s="174" t="n">
        <f aca="false">IF(N152="nulová",J152,0)</f>
        <v>0</v>
      </c>
      <c r="BJ152" s="3" t="s">
        <v>78</v>
      </c>
      <c r="BK152" s="174" t="n">
        <f aca="false">ROUND(I152*H152,2)</f>
        <v>0</v>
      </c>
      <c r="BL152" s="3" t="s">
        <v>201</v>
      </c>
      <c r="BM152" s="173" t="s">
        <v>202</v>
      </c>
    </row>
    <row r="153" s="147" customFormat="true" ht="22.8" hidden="false" customHeight="true" outlineLevel="0" collapsed="false">
      <c r="B153" s="148"/>
      <c r="D153" s="149" t="s">
        <v>72</v>
      </c>
      <c r="E153" s="159" t="s">
        <v>203</v>
      </c>
      <c r="F153" s="159" t="s">
        <v>204</v>
      </c>
      <c r="I153" s="151"/>
      <c r="J153" s="160" t="n">
        <f aca="false">BK153</f>
        <v>0</v>
      </c>
      <c r="L153" s="148"/>
      <c r="M153" s="153"/>
      <c r="N153" s="154"/>
      <c r="O153" s="154"/>
      <c r="P153" s="155" t="n">
        <f aca="false">P154</f>
        <v>0</v>
      </c>
      <c r="Q153" s="154"/>
      <c r="R153" s="155" t="n">
        <f aca="false">R154</f>
        <v>0</v>
      </c>
      <c r="S153" s="154"/>
      <c r="T153" s="156" t="n">
        <f aca="false">T154</f>
        <v>0</v>
      </c>
      <c r="AR153" s="149" t="s">
        <v>128</v>
      </c>
      <c r="AT153" s="157" t="s">
        <v>72</v>
      </c>
      <c r="AU153" s="157" t="s">
        <v>78</v>
      </c>
      <c r="AY153" s="149" t="s">
        <v>112</v>
      </c>
      <c r="BK153" s="158" t="n">
        <f aca="false">BK154</f>
        <v>0</v>
      </c>
    </row>
    <row r="154" s="27" customFormat="true" ht="16.5" hidden="false" customHeight="true" outlineLevel="0" collapsed="false">
      <c r="A154" s="22"/>
      <c r="B154" s="161"/>
      <c r="C154" s="162" t="s">
        <v>6</v>
      </c>
      <c r="D154" s="162" t="s">
        <v>115</v>
      </c>
      <c r="E154" s="163" t="s">
        <v>205</v>
      </c>
      <c r="F154" s="164" t="s">
        <v>206</v>
      </c>
      <c r="G154" s="165" t="s">
        <v>126</v>
      </c>
      <c r="H154" s="166" t="n">
        <v>1</v>
      </c>
      <c r="I154" s="167"/>
      <c r="J154" s="168" t="n">
        <f aca="false">ROUND(I154*H154,2)</f>
        <v>0</v>
      </c>
      <c r="K154" s="164" t="s">
        <v>119</v>
      </c>
      <c r="L154" s="23"/>
      <c r="M154" s="169"/>
      <c r="N154" s="170" t="s">
        <v>38</v>
      </c>
      <c r="O154" s="60"/>
      <c r="P154" s="171" t="n">
        <f aca="false">O154*H154</f>
        <v>0</v>
      </c>
      <c r="Q154" s="171" t="n">
        <v>0</v>
      </c>
      <c r="R154" s="171" t="n">
        <f aca="false">Q154*H154</f>
        <v>0</v>
      </c>
      <c r="S154" s="171" t="n">
        <v>0</v>
      </c>
      <c r="T154" s="172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3" t="s">
        <v>201</v>
      </c>
      <c r="AT154" s="173" t="s">
        <v>115</v>
      </c>
      <c r="AU154" s="173" t="s">
        <v>80</v>
      </c>
      <c r="AY154" s="3" t="s">
        <v>112</v>
      </c>
      <c r="BE154" s="174" t="n">
        <f aca="false">IF(N154="základní",J154,0)</f>
        <v>0</v>
      </c>
      <c r="BF154" s="174" t="n">
        <f aca="false">IF(N154="snížená",J154,0)</f>
        <v>0</v>
      </c>
      <c r="BG154" s="174" t="n">
        <f aca="false">IF(N154="zákl. přenesená",J154,0)</f>
        <v>0</v>
      </c>
      <c r="BH154" s="174" t="n">
        <f aca="false">IF(N154="sníž. přenesená",J154,0)</f>
        <v>0</v>
      </c>
      <c r="BI154" s="174" t="n">
        <f aca="false">IF(N154="nulová",J154,0)</f>
        <v>0</v>
      </c>
      <c r="BJ154" s="3" t="s">
        <v>78</v>
      </c>
      <c r="BK154" s="174" t="n">
        <f aca="false">ROUND(I154*H154,2)</f>
        <v>0</v>
      </c>
      <c r="BL154" s="3" t="s">
        <v>201</v>
      </c>
      <c r="BM154" s="173" t="s">
        <v>207</v>
      </c>
    </row>
    <row r="155" s="147" customFormat="true" ht="22.8" hidden="false" customHeight="true" outlineLevel="0" collapsed="false">
      <c r="B155" s="148"/>
      <c r="D155" s="149" t="s">
        <v>72</v>
      </c>
      <c r="E155" s="159" t="s">
        <v>208</v>
      </c>
      <c r="F155" s="159" t="s">
        <v>209</v>
      </c>
      <c r="I155" s="151"/>
      <c r="J155" s="160" t="n">
        <f aca="false">BK155</f>
        <v>0</v>
      </c>
      <c r="L155" s="148"/>
      <c r="M155" s="153"/>
      <c r="N155" s="154"/>
      <c r="O155" s="154"/>
      <c r="P155" s="155" t="n">
        <f aca="false">P156</f>
        <v>0</v>
      </c>
      <c r="Q155" s="154"/>
      <c r="R155" s="155" t="n">
        <f aca="false">R156</f>
        <v>0</v>
      </c>
      <c r="S155" s="154"/>
      <c r="T155" s="156" t="n">
        <f aca="false">T156</f>
        <v>0</v>
      </c>
      <c r="AR155" s="149" t="s">
        <v>128</v>
      </c>
      <c r="AT155" s="157" t="s">
        <v>72</v>
      </c>
      <c r="AU155" s="157" t="s">
        <v>78</v>
      </c>
      <c r="AY155" s="149" t="s">
        <v>112</v>
      </c>
      <c r="BK155" s="158" t="n">
        <f aca="false">BK156</f>
        <v>0</v>
      </c>
    </row>
    <row r="156" s="27" customFormat="true" ht="16.5" hidden="false" customHeight="true" outlineLevel="0" collapsed="false">
      <c r="A156" s="22"/>
      <c r="B156" s="161"/>
      <c r="C156" s="162" t="s">
        <v>210</v>
      </c>
      <c r="D156" s="162" t="s">
        <v>115</v>
      </c>
      <c r="E156" s="163" t="s">
        <v>211</v>
      </c>
      <c r="F156" s="164" t="s">
        <v>212</v>
      </c>
      <c r="G156" s="165" t="s">
        <v>126</v>
      </c>
      <c r="H156" s="166" t="n">
        <v>1</v>
      </c>
      <c r="I156" s="167"/>
      <c r="J156" s="168" t="n">
        <f aca="false">ROUND(I156*H156,2)</f>
        <v>0</v>
      </c>
      <c r="K156" s="164" t="s">
        <v>119</v>
      </c>
      <c r="L156" s="23"/>
      <c r="M156" s="196"/>
      <c r="N156" s="197" t="s">
        <v>38</v>
      </c>
      <c r="O156" s="198"/>
      <c r="P156" s="199" t="n">
        <f aca="false">O156*H156</f>
        <v>0</v>
      </c>
      <c r="Q156" s="199" t="n">
        <v>0</v>
      </c>
      <c r="R156" s="199" t="n">
        <f aca="false">Q156*H156</f>
        <v>0</v>
      </c>
      <c r="S156" s="199" t="n">
        <v>0</v>
      </c>
      <c r="T156" s="200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3" t="s">
        <v>201</v>
      </c>
      <c r="AT156" s="173" t="s">
        <v>115</v>
      </c>
      <c r="AU156" s="173" t="s">
        <v>80</v>
      </c>
      <c r="AY156" s="3" t="s">
        <v>112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3" t="s">
        <v>78</v>
      </c>
      <c r="BK156" s="174" t="n">
        <f aca="false">ROUND(I156*H156,2)</f>
        <v>0</v>
      </c>
      <c r="BL156" s="3" t="s">
        <v>201</v>
      </c>
      <c r="BM156" s="173" t="s">
        <v>213</v>
      </c>
    </row>
    <row r="157" s="27" customFormat="true" ht="6.95" hidden="false" customHeight="true" outlineLevel="0" collapsed="false">
      <c r="A157" s="22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23"/>
      <c r="M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</row>
  </sheetData>
  <autoFilter ref="C121:K156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2023-11-06T18:13:18Z</dcterms:created>
  <dc:creator>Eva-TOSH\Eva</dc:creator>
  <dc:description/>
  <dc:language>cs-CZ</dc:language>
  <cp:lastModifiedBy/>
  <dcterms:modified xsi:type="dcterms:W3CDTF">2023-11-11T14:22:19Z</dcterms:modified>
  <cp:revision>1</cp:revision>
  <dc:subject/>
  <dc:title/>
</cp:coreProperties>
</file>